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erson.bueno\Desktop\"/>
    </mc:Choice>
  </mc:AlternateContent>
  <bookViews>
    <workbookView xWindow="0" yWindow="0" windowWidth="23040" windowHeight="8796" tabRatio="792" firstSheet="1" activeTab="6"/>
  </bookViews>
  <sheets>
    <sheet name="PROFESSOR DE MUSICA" sheetId="16" r:id="rId1"/>
    <sheet name="PROFESSOR DE DANÇA" sheetId="17" r:id="rId2"/>
    <sheet name="REGENTE INST SOPROS" sheetId="18" r:id="rId3"/>
    <sheet name="PROFESSOR DE MUSICA MEI" sheetId="24" r:id="rId4"/>
    <sheet name="PROFESSOR DE DANÇA MEI" sheetId="20" r:id="rId5"/>
    <sheet name="REGENTE INST SOPROS MEI" sheetId="21" r:id="rId6"/>
    <sheet name="RESUMO GERAL" sheetId="23" r:id="rId7"/>
  </sheets>
  <definedNames>
    <definedName name="_xlnm.Print_Area" localSheetId="5">'REGENTE INST SOPROS MEI'!$A$3:$E$64</definedName>
  </definedNames>
  <calcPr calcId="152511"/>
</workbook>
</file>

<file path=xl/calcChain.xml><?xml version="1.0" encoding="utf-8"?>
<calcChain xmlns="http://schemas.openxmlformats.org/spreadsheetml/2006/main">
  <c r="F16" i="23" l="1"/>
  <c r="B16" i="23"/>
  <c r="B15" i="23"/>
  <c r="B14" i="23"/>
  <c r="B8" i="23"/>
  <c r="B7" i="23"/>
  <c r="B6" i="23"/>
  <c r="E55" i="24"/>
  <c r="E50" i="24"/>
  <c r="E49" i="24"/>
  <c r="E52" i="24" s="1"/>
  <c r="D42" i="24"/>
  <c r="D44" i="24" s="1"/>
  <c r="E40" i="24"/>
  <c r="E39" i="24"/>
  <c r="D37" i="24"/>
  <c r="D28" i="24"/>
  <c r="D22" i="24"/>
  <c r="E10" i="24"/>
  <c r="E9" i="24"/>
  <c r="E8" i="24"/>
  <c r="D8" i="24"/>
  <c r="E11" i="24" l="1"/>
  <c r="C61" i="24"/>
  <c r="E34" i="24"/>
  <c r="E30" i="24"/>
  <c r="E26" i="24"/>
  <c r="E18" i="24"/>
  <c r="E14" i="24"/>
  <c r="E24" i="24"/>
  <c r="E35" i="24"/>
  <c r="E31" i="24"/>
  <c r="E27" i="24"/>
  <c r="E19" i="24"/>
  <c r="E15" i="24"/>
  <c r="E36" i="24"/>
  <c r="E41" i="24"/>
  <c r="E33" i="24"/>
  <c r="E25" i="24"/>
  <c r="E21" i="24"/>
  <c r="E17" i="24"/>
  <c r="E32" i="24"/>
  <c r="E20" i="24"/>
  <c r="E16" i="24"/>
  <c r="E42" i="24"/>
  <c r="E37" i="24" l="1"/>
  <c r="E61" i="24"/>
  <c r="C14" i="23" s="1"/>
  <c r="E22" i="24"/>
  <c r="E28" i="24"/>
  <c r="E43" i="24" l="1"/>
  <c r="E44" i="24" s="1"/>
  <c r="E53" i="24" s="1"/>
  <c r="C62" i="24" l="1"/>
  <c r="E54" i="24"/>
  <c r="C63" i="24" s="1"/>
  <c r="E63" i="24" s="1"/>
  <c r="E14" i="23" s="1"/>
  <c r="E56" i="24"/>
  <c r="E62" i="24"/>
  <c r="D14" i="23" s="1"/>
  <c r="C64" i="24"/>
  <c r="F14" i="23" l="1"/>
  <c r="G14" i="23"/>
  <c r="E64" i="24"/>
  <c r="E55" i="21" l="1"/>
  <c r="E49" i="21"/>
  <c r="D42" i="21"/>
  <c r="E40" i="21"/>
  <c r="E39" i="21"/>
  <c r="D37" i="21"/>
  <c r="D28" i="21"/>
  <c r="D22" i="21"/>
  <c r="E10" i="21"/>
  <c r="E9" i="21"/>
  <c r="D8" i="21"/>
  <c r="E55" i="20"/>
  <c r="E50" i="20"/>
  <c r="E49" i="20"/>
  <c r="D42" i="20"/>
  <c r="E40" i="20"/>
  <c r="E39" i="20"/>
  <c r="D37" i="20"/>
  <c r="D28" i="20"/>
  <c r="D22" i="20"/>
  <c r="E10" i="20"/>
  <c r="E9" i="20"/>
  <c r="E8" i="20"/>
  <c r="D8" i="20"/>
  <c r="E50" i="18"/>
  <c r="E49" i="18"/>
  <c r="D42" i="18"/>
  <c r="E40" i="18"/>
  <c r="E39" i="18"/>
  <c r="D37" i="18"/>
  <c r="D28" i="18"/>
  <c r="D22" i="18"/>
  <c r="E10" i="18"/>
  <c r="E9" i="18"/>
  <c r="E8" i="18" s="1"/>
  <c r="D8" i="18"/>
  <c r="E49" i="17"/>
  <c r="D42" i="17"/>
  <c r="E40" i="17"/>
  <c r="E39" i="17"/>
  <c r="D37" i="17"/>
  <c r="D28" i="17"/>
  <c r="D22" i="17"/>
  <c r="E10" i="17"/>
  <c r="E9" i="17"/>
  <c r="D8" i="17"/>
  <c r="E50" i="17" s="1"/>
  <c r="E8" i="17" l="1"/>
  <c r="E8" i="21"/>
  <c r="E49" i="16"/>
  <c r="D42" i="16" l="1"/>
  <c r="D44" i="16" s="1"/>
  <c r="E40" i="16"/>
  <c r="E39" i="16"/>
  <c r="D37" i="16"/>
  <c r="D28" i="16"/>
  <c r="D22" i="16"/>
  <c r="E10" i="16"/>
  <c r="E11" i="16" s="1"/>
  <c r="E9" i="16"/>
  <c r="D8" i="16"/>
  <c r="E8" i="16" s="1"/>
  <c r="C60" i="16" l="1"/>
  <c r="E30" i="16"/>
  <c r="E14" i="16"/>
  <c r="E35" i="16"/>
  <c r="E19" i="16"/>
  <c r="E41" i="16"/>
  <c r="E25" i="16"/>
  <c r="E32" i="16"/>
  <c r="E21" i="16"/>
  <c r="E20" i="16"/>
  <c r="E27" i="16"/>
  <c r="E34" i="16"/>
  <c r="E26" i="16"/>
  <c r="E17" i="16"/>
  <c r="E31" i="16"/>
  <c r="E15" i="16"/>
  <c r="E36" i="16"/>
  <c r="E18" i="16"/>
  <c r="E33" i="16"/>
  <c r="E16" i="16"/>
  <c r="E24" i="16"/>
  <c r="E22" i="16" l="1"/>
  <c r="E28" i="16"/>
  <c r="E37" i="16"/>
  <c r="E60" i="16"/>
  <c r="C6" i="23" l="1"/>
  <c r="E42" i="16"/>
  <c r="E43" i="16"/>
  <c r="C61" i="16"/>
  <c r="E61" i="16"/>
  <c r="D6" i="23"/>
  <c r="E50" i="16"/>
  <c r="E52" i="16"/>
  <c r="E44" i="16"/>
  <c r="E53" i="16"/>
  <c r="E54" i="16"/>
  <c r="C62" i="16"/>
  <c r="E62" i="16"/>
  <c r="E6" i="23"/>
  <c r="G6" i="23"/>
  <c r="F6" i="23"/>
  <c r="E11" i="20"/>
  <c r="E41" i="20"/>
  <c r="E42" i="20"/>
  <c r="E55" i="16"/>
  <c r="E30" i="20"/>
  <c r="E31" i="20"/>
  <c r="E32" i="20"/>
  <c r="E33" i="20"/>
  <c r="E34" i="20"/>
  <c r="E35" i="20"/>
  <c r="E36" i="20"/>
  <c r="E37" i="20"/>
  <c r="E24" i="20"/>
  <c r="E25" i="20"/>
  <c r="E26" i="20"/>
  <c r="E27" i="20"/>
  <c r="E28" i="20"/>
  <c r="E11" i="17"/>
  <c r="E41" i="17"/>
  <c r="E42" i="17"/>
  <c r="E11" i="18"/>
  <c r="E30" i="18"/>
  <c r="E31" i="18"/>
  <c r="E32" i="18"/>
  <c r="E33" i="18"/>
  <c r="E34" i="18"/>
  <c r="E35" i="18"/>
  <c r="E36" i="18"/>
  <c r="E37" i="18"/>
  <c r="E24" i="18"/>
  <c r="E25" i="18"/>
  <c r="E26" i="18"/>
  <c r="E27" i="18"/>
  <c r="E28" i="18"/>
  <c r="E14" i="20"/>
  <c r="E15" i="20"/>
  <c r="E16" i="20"/>
  <c r="E17" i="20"/>
  <c r="E18" i="20"/>
  <c r="E19" i="20"/>
  <c r="E20" i="20"/>
  <c r="E21" i="20"/>
  <c r="E22" i="20"/>
  <c r="E43" i="20"/>
  <c r="C62" i="20"/>
  <c r="E62" i="20"/>
  <c r="C63" i="16"/>
  <c r="E52" i="18"/>
  <c r="E53" i="18" s="1"/>
  <c r="E41" i="18"/>
  <c r="E42" i="18"/>
  <c r="E14" i="18"/>
  <c r="E15" i="18"/>
  <c r="E16" i="18"/>
  <c r="E17" i="18"/>
  <c r="E18" i="18"/>
  <c r="E19" i="18"/>
  <c r="E20" i="18"/>
  <c r="E21" i="18"/>
  <c r="E22" i="18"/>
  <c r="E43" i="18"/>
  <c r="E44" i="18"/>
  <c r="E30" i="17"/>
  <c r="E31" i="17"/>
  <c r="E32" i="17"/>
  <c r="E33" i="17"/>
  <c r="E34" i="17"/>
  <c r="E35" i="17"/>
  <c r="E36" i="17"/>
  <c r="E37" i="17"/>
  <c r="E24" i="17"/>
  <c r="E25" i="17"/>
  <c r="E26" i="17"/>
  <c r="E27" i="17"/>
  <c r="E28" i="17"/>
  <c r="E14" i="17"/>
  <c r="E15" i="17"/>
  <c r="E16" i="17"/>
  <c r="E17" i="17"/>
  <c r="E18" i="17"/>
  <c r="E19" i="17"/>
  <c r="E20" i="17"/>
  <c r="E21" i="17"/>
  <c r="E22" i="17"/>
  <c r="E43" i="17"/>
  <c r="C61" i="17"/>
  <c r="E44" i="17"/>
  <c r="D44" i="17"/>
  <c r="E52" i="20"/>
  <c r="E44" i="20"/>
  <c r="E53" i="20"/>
  <c r="E54" i="20"/>
  <c r="E56" i="20"/>
  <c r="E11" i="21"/>
  <c r="E30" i="21"/>
  <c r="E31" i="21"/>
  <c r="E32" i="21"/>
  <c r="E33" i="21"/>
  <c r="E34" i="21"/>
  <c r="E35" i="21"/>
  <c r="E36" i="21"/>
  <c r="E37" i="21"/>
  <c r="E24" i="21"/>
  <c r="E25" i="21"/>
  <c r="E26" i="21"/>
  <c r="E27" i="21"/>
  <c r="E28" i="21"/>
  <c r="E61" i="17"/>
  <c r="C60" i="18"/>
  <c r="E60" i="18"/>
  <c r="C61" i="18"/>
  <c r="E61" i="18"/>
  <c r="E50" i="21"/>
  <c r="E52" i="21"/>
  <c r="E41" i="21"/>
  <c r="E42" i="21"/>
  <c r="E14" i="21"/>
  <c r="E15" i="21"/>
  <c r="E16" i="21"/>
  <c r="E17" i="21"/>
  <c r="E18" i="21"/>
  <c r="E19" i="21"/>
  <c r="E20" i="21"/>
  <c r="E21" i="21"/>
  <c r="E22" i="21"/>
  <c r="E43" i="21"/>
  <c r="E44" i="21"/>
  <c r="E53" i="21"/>
  <c r="E54" i="21"/>
  <c r="E56" i="21"/>
  <c r="D44" i="20"/>
  <c r="C60" i="17"/>
  <c r="E60" i="17"/>
  <c r="E52" i="17"/>
  <c r="E53" i="17"/>
  <c r="E54" i="17"/>
  <c r="C62" i="17"/>
  <c r="C63" i="17"/>
  <c r="E62" i="17"/>
  <c r="D44" i="18"/>
  <c r="E55" i="17"/>
  <c r="C61" i="20"/>
  <c r="C63" i="20"/>
  <c r="C64" i="20"/>
  <c r="E63" i="20"/>
  <c r="E61" i="20"/>
  <c r="C15" i="23"/>
  <c r="D15" i="23"/>
  <c r="E15" i="23"/>
  <c r="G15" i="23"/>
  <c r="C61" i="21"/>
  <c r="E61" i="21"/>
  <c r="C16" i="23"/>
  <c r="C62" i="21"/>
  <c r="E62" i="21"/>
  <c r="D16" i="23"/>
  <c r="C63" i="21"/>
  <c r="E63" i="21"/>
  <c r="E16" i="23"/>
  <c r="G16" i="23"/>
  <c r="C17" i="23"/>
  <c r="D44" i="21"/>
  <c r="C64" i="21"/>
  <c r="F15" i="23"/>
  <c r="C7" i="23"/>
  <c r="D7" i="23"/>
  <c r="E7" i="23"/>
  <c r="G7" i="23"/>
  <c r="C8" i="23"/>
  <c r="D8" i="23"/>
  <c r="F7" i="23"/>
  <c r="E64" i="20"/>
  <c r="E63" i="17"/>
  <c r="E64" i="21"/>
  <c r="E63" i="16"/>
  <c r="E54" i="18" l="1"/>
  <c r="C62" i="18" s="1"/>
  <c r="E55" i="18"/>
  <c r="C63" i="18" l="1"/>
  <c r="E62" i="18"/>
  <c r="E63" i="18" l="1"/>
  <c r="E8" i="23"/>
  <c r="F8" i="23" l="1"/>
  <c r="G8" i="23"/>
  <c r="C9" i="23" s="1"/>
</calcChain>
</file>

<file path=xl/sharedStrings.xml><?xml version="1.0" encoding="utf-8"?>
<sst xmlns="http://schemas.openxmlformats.org/spreadsheetml/2006/main" count="569" uniqueCount="103">
  <si>
    <t>TIPO DE SERVIÇO</t>
  </si>
  <si>
    <t>COMPOSIÇÃO DO CUSTO MENSAL</t>
  </si>
  <si>
    <t>Valor Hora</t>
  </si>
  <si>
    <t>Custo Unit.</t>
  </si>
  <si>
    <t>II - SALÁRIO ESTIMADO DO PROFISSIONAL - REMUNERAÇÃO</t>
  </si>
  <si>
    <t>Salário Fixo (Base)</t>
  </si>
  <si>
    <t>Adicional de Isalubridade 20%</t>
  </si>
  <si>
    <t>Adicional Noturno 20%</t>
  </si>
  <si>
    <t>TOTAL DA REMUNERAÇÃO</t>
  </si>
  <si>
    <t>lll - ENCARGOS SOCIAIS INCIDENTES SOBRE A REMUNERAÇÃO</t>
  </si>
  <si>
    <t>GRUPO A</t>
  </si>
  <si>
    <t>%</t>
  </si>
  <si>
    <t>VALOR</t>
  </si>
  <si>
    <t>A-01</t>
  </si>
  <si>
    <t>INSS</t>
  </si>
  <si>
    <t>A-02</t>
  </si>
  <si>
    <t>FGTS</t>
  </si>
  <si>
    <t>A-03</t>
  </si>
  <si>
    <t>SESC</t>
  </si>
  <si>
    <t>A-04</t>
  </si>
  <si>
    <t>SENAC</t>
  </si>
  <si>
    <t>A-05</t>
  </si>
  <si>
    <t>INCRA</t>
  </si>
  <si>
    <t>A-06</t>
  </si>
  <si>
    <t>SEBRAE</t>
  </si>
  <si>
    <t>A-07</t>
  </si>
  <si>
    <t>Salário Educação</t>
  </si>
  <si>
    <t>A-08</t>
  </si>
  <si>
    <t>SAT e RAT</t>
  </si>
  <si>
    <t>TOTAL DO GRUPO A</t>
  </si>
  <si>
    <t>GRUPO B - 13° SALÁRIO E ADICIONAL DE FÉRIAS E REPOSIÇÃO</t>
  </si>
  <si>
    <t>R$</t>
  </si>
  <si>
    <t>B-01</t>
  </si>
  <si>
    <t>13° SALÁRIO</t>
  </si>
  <si>
    <t>B-02</t>
  </si>
  <si>
    <t>FÉRIAS +1/3 proporcional</t>
  </si>
  <si>
    <t>B-03</t>
  </si>
  <si>
    <t>B-04</t>
  </si>
  <si>
    <t>TOTAL DO GUPO B</t>
  </si>
  <si>
    <t>GRUPO C - Encargos que não recebem inidência do grupo B</t>
  </si>
  <si>
    <t>C-01</t>
  </si>
  <si>
    <t>Aviso Prévio Indenizado</t>
  </si>
  <si>
    <t>C-02</t>
  </si>
  <si>
    <t>Incidencia FGTS s/ Aviso Prévio Indenizado</t>
  </si>
  <si>
    <t>C-03</t>
  </si>
  <si>
    <t>Multa FGTS s/ Aviso Prévio Indenizado</t>
  </si>
  <si>
    <t>C-04</t>
  </si>
  <si>
    <t>Aviso Prévio Trabalhado</t>
  </si>
  <si>
    <t>C-05</t>
  </si>
  <si>
    <t>Multa FGTS s/ Aviso Prévio Trabalhado</t>
  </si>
  <si>
    <t>C-06</t>
  </si>
  <si>
    <t>Incidencia FGTS s/ Aviso Prévio Trabalhado</t>
  </si>
  <si>
    <t>C-07</t>
  </si>
  <si>
    <t>Multa FGTS na contratualidade</t>
  </si>
  <si>
    <t>TOTAL DO GRUPO C</t>
  </si>
  <si>
    <t>GRUPO D - DEMAIS BENEFÍCIOS</t>
  </si>
  <si>
    <t>D-01</t>
  </si>
  <si>
    <t>Plano de Benefício Social Familiar</t>
  </si>
  <si>
    <t>D-02</t>
  </si>
  <si>
    <t>Auxílio Natalidade</t>
  </si>
  <si>
    <t>D-03</t>
  </si>
  <si>
    <t>Afastamento Maternidade e Incidência encargos</t>
  </si>
  <si>
    <t>TOTAL DO GRUPO D</t>
  </si>
  <si>
    <t>Uniforme e EPI´s</t>
  </si>
  <si>
    <t>Dedução s/ vale alimentação</t>
  </si>
  <si>
    <t>Dedução Legal do Vale Transporte</t>
  </si>
  <si>
    <t>Demais Insumos</t>
  </si>
  <si>
    <t>TOTAL DE INSUMOS</t>
  </si>
  <si>
    <t>VALOR TOTAL DA REMUNERAÇÃO +ENCARGOS + INSUMOS</t>
  </si>
  <si>
    <t>Despesas Administrativas/operacionais</t>
  </si>
  <si>
    <t xml:space="preserve">QUADRO RESUMO </t>
  </si>
  <si>
    <t>DESCRIÇÃO</t>
  </si>
  <si>
    <t>Custo Unit. R$</t>
  </si>
  <si>
    <t>TOTAL (R$)</t>
  </si>
  <si>
    <t>VALOR TOTAL</t>
  </si>
  <si>
    <t>PREÇO TOTAL</t>
  </si>
  <si>
    <t>PLANILHA RESUMO GERAL</t>
  </si>
  <si>
    <t>TOTAIS MENSAIS</t>
  </si>
  <si>
    <t>ITEM</t>
  </si>
  <si>
    <t>DESCRIÇÃO DOS SERVIÇOS (FUNÇÃO)</t>
  </si>
  <si>
    <t xml:space="preserve">VALOR TOTAL </t>
  </si>
  <si>
    <t>TOTAL GERAL MEDIO MENSAL</t>
  </si>
  <si>
    <t>PROFESSOR DE MÚSICA -  40 HORAS</t>
  </si>
  <si>
    <t>REGENTE DE INSTRUMENTOS DE SOPRO - 20 HORAS</t>
  </si>
  <si>
    <t>INSS Férias e 13º</t>
  </si>
  <si>
    <t>Multa FGTS</t>
  </si>
  <si>
    <t>Vale transporte (valor 22 dias 4,40)</t>
  </si>
  <si>
    <t>Vale Alimentação</t>
  </si>
  <si>
    <t>qnt professor</t>
  </si>
  <si>
    <t>TOTAL DE ENCARGOS SOCIAIS E PROVISÕES</t>
  </si>
  <si>
    <t>VALOR TOTAL DE REMUNERAÇÃO + ENCARGOS SOCIAIS E PROVISÕES</t>
  </si>
  <si>
    <t>SALÁRIO</t>
  </si>
  <si>
    <t>ENCARGOS E PROVISÕES</t>
  </si>
  <si>
    <t>DESP ADM</t>
  </si>
  <si>
    <t>SALARIO</t>
  </si>
  <si>
    <t>ENCARGOS</t>
  </si>
  <si>
    <t>PROFESSOR DE DANÇA -  40 HORAS</t>
  </si>
  <si>
    <t>quantidade</t>
  </si>
  <si>
    <t xml:space="preserve"> INSUMOS</t>
  </si>
  <si>
    <t>CUSTO MEI MENSAL</t>
  </si>
  <si>
    <t>DESP ADM e IMPOSTOS</t>
  </si>
  <si>
    <t>PLANILHA RESUMO GERAL MEI</t>
  </si>
  <si>
    <t>PROFESSOR DE MUSICA -  40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</si>
</sst>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R$&quot;\ * #,##0.00_ ;_ &quot;R$&quot;\ * \-#,##0.00_ ;_ &quot;R$&quot;\ * &quot;-&quot;??_ ;_ @_ "/>
    <numFmt numFmtId="43" formatCode="_ * #,##0.00_ ;_ * \-#,##0.00_ ;_ * &quot;-&quot;??_ ;_ @_ "/>
    <numFmt numFmtId="164" formatCode="_-* #,##0.00_-;\-* #,##0.00_-;_-* &quot;-&quot;??_-;_-@_-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theme="1"/>
      <name val="Candara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/>
    <xf numFmtId="2" fontId="2" fillId="0" borderId="1" xfId="0" applyNumberFormat="1" applyFont="1" applyBorder="1"/>
    <xf numFmtId="0" fontId="2" fillId="0" borderId="5" xfId="0" applyFont="1" applyBorder="1"/>
    <xf numFmtId="0" fontId="2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0" fontId="2" fillId="0" borderId="1" xfId="0" applyNumberFormat="1" applyFont="1" applyBorder="1"/>
    <xf numFmtId="10" fontId="3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0" fontId="3" fillId="0" borderId="0" xfId="0" applyNumberFormat="1" applyFont="1" applyBorder="1"/>
    <xf numFmtId="0" fontId="2" fillId="0" borderId="1" xfId="0" applyFont="1" applyBorder="1"/>
    <xf numFmtId="0" fontId="2" fillId="0" borderId="1" xfId="0" applyNumberFormat="1" applyFont="1" applyBorder="1"/>
    <xf numFmtId="165" fontId="3" fillId="0" borderId="1" xfId="0" applyNumberFormat="1" applyFont="1" applyBorder="1"/>
    <xf numFmtId="165" fontId="2" fillId="0" borderId="0" xfId="0" applyNumberFormat="1" applyFont="1"/>
    <xf numFmtId="165" fontId="3" fillId="0" borderId="0" xfId="0" applyNumberFormat="1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3" fillId="0" borderId="2" xfId="0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2" borderId="2" xfId="0" applyFont="1" applyFill="1" applyBorder="1"/>
    <xf numFmtId="164" fontId="3" fillId="2" borderId="1" xfId="1" applyFont="1" applyFill="1" applyBorder="1"/>
    <xf numFmtId="165" fontId="3" fillId="2" borderId="1" xfId="1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10" fontId="3" fillId="2" borderId="1" xfId="0" applyNumberFormat="1" applyFont="1" applyFill="1" applyBorder="1"/>
    <xf numFmtId="165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2" fillId="2" borderId="0" xfId="0" applyNumberFormat="1" applyFont="1" applyFill="1"/>
    <xf numFmtId="0" fontId="2" fillId="2" borderId="4" xfId="0" applyNumberFormat="1" applyFont="1" applyFill="1" applyBorder="1"/>
    <xf numFmtId="165" fontId="3" fillId="2" borderId="4" xfId="0" applyNumberFormat="1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3" fillId="0" borderId="1" xfId="0" applyNumberFormat="1" applyFont="1" applyBorder="1"/>
    <xf numFmtId="10" fontId="2" fillId="0" borderId="1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0" fontId="2" fillId="2" borderId="1" xfId="0" applyNumberFormat="1" applyFont="1" applyFill="1" applyBorder="1"/>
    <xf numFmtId="0" fontId="3" fillId="4" borderId="1" xfId="0" applyFont="1" applyFill="1" applyBorder="1" applyAlignment="1">
      <alignment horizontal="right"/>
    </xf>
    <xf numFmtId="164" fontId="2" fillId="0" borderId="1" xfId="1" applyFont="1" applyBorder="1"/>
    <xf numFmtId="4" fontId="2" fillId="0" borderId="1" xfId="1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43" fontId="0" fillId="0" borderId="0" xfId="0" applyNumberFormat="1"/>
    <xf numFmtId="9" fontId="2" fillId="0" borderId="1" xfId="2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10" fontId="2" fillId="0" borderId="4" xfId="0" applyNumberFormat="1" applyFont="1" applyBorder="1"/>
    <xf numFmtId="165" fontId="2" fillId="0" borderId="4" xfId="0" applyNumberFormat="1" applyFont="1" applyBorder="1"/>
    <xf numFmtId="44" fontId="2" fillId="0" borderId="4" xfId="3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4" borderId="2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4" fontId="3" fillId="4" borderId="4" xfId="0" applyNumberFormat="1" applyFont="1" applyFill="1" applyBorder="1" applyAlignment="1">
      <alignment horizont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B56" sqref="B56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79" t="s">
        <v>0</v>
      </c>
      <c r="B2" s="79"/>
      <c r="C2" s="79"/>
      <c r="D2" s="79"/>
      <c r="E2" s="79"/>
    </row>
    <row r="3" spans="1:5" ht="15" customHeight="1" x14ac:dyDescent="0.3">
      <c r="A3" s="80" t="s">
        <v>82</v>
      </c>
      <c r="B3" s="80"/>
      <c r="C3" s="80"/>
      <c r="D3" s="80"/>
      <c r="E3" s="81"/>
    </row>
    <row r="4" spans="1:5" x14ac:dyDescent="0.3">
      <c r="A4" s="80"/>
      <c r="B4" s="80"/>
      <c r="C4" s="80"/>
      <c r="D4" s="80"/>
      <c r="E4" s="81"/>
    </row>
    <row r="5" spans="1:5" x14ac:dyDescent="0.3">
      <c r="A5" s="1"/>
      <c r="B5" s="2"/>
      <c r="C5" s="2"/>
      <c r="D5" s="2"/>
      <c r="E5" s="2"/>
    </row>
    <row r="6" spans="1:5" x14ac:dyDescent="0.3">
      <c r="A6" s="30" t="s">
        <v>1</v>
      </c>
      <c r="B6" s="6"/>
      <c r="C6" s="6"/>
      <c r="D6" s="59" t="s">
        <v>2</v>
      </c>
      <c r="E6" s="59" t="s">
        <v>3</v>
      </c>
    </row>
    <row r="7" spans="1:5" x14ac:dyDescent="0.3">
      <c r="A7" s="30" t="s">
        <v>4</v>
      </c>
      <c r="B7" s="5"/>
      <c r="C7" s="5"/>
      <c r="D7" s="5"/>
      <c r="E7" s="6"/>
    </row>
    <row r="8" spans="1:5" x14ac:dyDescent="0.3">
      <c r="A8" s="8"/>
      <c r="B8" s="4" t="s">
        <v>5</v>
      </c>
      <c r="C8" s="50"/>
      <c r="D8" s="54">
        <f>1443.12*2</f>
        <v>2886.24</v>
      </c>
      <c r="E8" s="19">
        <f>D8</f>
        <v>2886.24</v>
      </c>
    </row>
    <row r="9" spans="1:5" x14ac:dyDescent="0.3">
      <c r="A9" s="8"/>
      <c r="B9" s="11" t="s">
        <v>6</v>
      </c>
      <c r="C9" s="11"/>
      <c r="D9" s="10">
        <v>0</v>
      </c>
      <c r="E9" s="19">
        <f>D9</f>
        <v>0</v>
      </c>
    </row>
    <row r="10" spans="1:5" x14ac:dyDescent="0.3">
      <c r="A10" s="8"/>
      <c r="B10" s="11" t="s">
        <v>7</v>
      </c>
      <c r="C10" s="11"/>
      <c r="D10" s="10">
        <v>0</v>
      </c>
      <c r="E10" s="19">
        <f>D10</f>
        <v>0</v>
      </c>
    </row>
    <row r="11" spans="1:5" x14ac:dyDescent="0.3">
      <c r="A11" s="8"/>
      <c r="B11" s="34" t="s">
        <v>8</v>
      </c>
      <c r="C11" s="34"/>
      <c r="D11" s="35"/>
      <c r="E11" s="36">
        <f>E10+E9+E8</f>
        <v>2886.24</v>
      </c>
    </row>
    <row r="12" spans="1:5" x14ac:dyDescent="0.3">
      <c r="A12" s="30" t="s">
        <v>9</v>
      </c>
      <c r="B12" s="51"/>
      <c r="C12" s="51"/>
      <c r="D12" s="32"/>
      <c r="E12" s="33"/>
    </row>
    <row r="13" spans="1:5" x14ac:dyDescent="0.3">
      <c r="A13" s="28" t="s">
        <v>10</v>
      </c>
      <c r="B13" s="29"/>
      <c r="C13" s="29"/>
      <c r="D13" s="31" t="s">
        <v>11</v>
      </c>
      <c r="E13" s="31" t="s">
        <v>12</v>
      </c>
    </row>
    <row r="14" spans="1:5" x14ac:dyDescent="0.3">
      <c r="A14" s="18" t="s">
        <v>13</v>
      </c>
      <c r="B14" s="23" t="s">
        <v>14</v>
      </c>
      <c r="C14" s="23"/>
      <c r="D14" s="15">
        <v>0.2</v>
      </c>
      <c r="E14" s="19">
        <f>E11*D14</f>
        <v>577.24799999999993</v>
      </c>
    </row>
    <row r="15" spans="1:5" x14ac:dyDescent="0.3">
      <c r="A15" s="18" t="s">
        <v>15</v>
      </c>
      <c r="B15" s="23" t="s">
        <v>16</v>
      </c>
      <c r="C15" s="23"/>
      <c r="D15" s="15">
        <v>0.08</v>
      </c>
      <c r="E15" s="19">
        <f>E11*D15</f>
        <v>230.89919999999998</v>
      </c>
    </row>
    <row r="16" spans="1:5" x14ac:dyDescent="0.3">
      <c r="A16" s="18" t="s">
        <v>17</v>
      </c>
      <c r="B16" s="23" t="s">
        <v>18</v>
      </c>
      <c r="C16" s="23"/>
      <c r="D16" s="15">
        <v>1.4999999999999999E-2</v>
      </c>
      <c r="E16" s="19">
        <f>D16*E11</f>
        <v>43.293599999999998</v>
      </c>
    </row>
    <row r="17" spans="1:8" x14ac:dyDescent="0.3">
      <c r="A17" s="18" t="s">
        <v>19</v>
      </c>
      <c r="B17" s="23" t="s">
        <v>20</v>
      </c>
      <c r="C17" s="23"/>
      <c r="D17" s="15">
        <v>0.01</v>
      </c>
      <c r="E17" s="19">
        <f>D17*E11</f>
        <v>28.862399999999997</v>
      </c>
    </row>
    <row r="18" spans="1:8" x14ac:dyDescent="0.3">
      <c r="A18" s="18" t="s">
        <v>21</v>
      </c>
      <c r="B18" s="23" t="s">
        <v>22</v>
      </c>
      <c r="C18" s="23"/>
      <c r="D18" s="15">
        <v>2E-3</v>
      </c>
      <c r="E18" s="19">
        <f>D18*E11</f>
        <v>5.7724799999999998</v>
      </c>
    </row>
    <row r="19" spans="1:8" x14ac:dyDescent="0.3">
      <c r="A19" s="18" t="s">
        <v>23</v>
      </c>
      <c r="B19" s="23" t="s">
        <v>24</v>
      </c>
      <c r="C19" s="23"/>
      <c r="D19" s="15">
        <v>6.0000000000000001E-3</v>
      </c>
      <c r="E19" s="19">
        <f>D19*E11</f>
        <v>17.317439999999998</v>
      </c>
    </row>
    <row r="20" spans="1:8" x14ac:dyDescent="0.3">
      <c r="A20" s="18" t="s">
        <v>25</v>
      </c>
      <c r="B20" s="23" t="s">
        <v>26</v>
      </c>
      <c r="C20" s="23"/>
      <c r="D20" s="15">
        <v>2.5000000000000001E-2</v>
      </c>
      <c r="E20" s="19">
        <f>D20*E11</f>
        <v>72.155999999999992</v>
      </c>
    </row>
    <row r="21" spans="1:8" x14ac:dyDescent="0.3">
      <c r="A21" s="18" t="s">
        <v>27</v>
      </c>
      <c r="B21" s="23" t="s">
        <v>28</v>
      </c>
      <c r="C21" s="23"/>
      <c r="D21" s="15">
        <v>0.03</v>
      </c>
      <c r="E21" s="19">
        <f>D21*E11</f>
        <v>86.587199999999996</v>
      </c>
    </row>
    <row r="22" spans="1:8" x14ac:dyDescent="0.3">
      <c r="A22" s="37" t="s">
        <v>29</v>
      </c>
      <c r="B22" s="38"/>
      <c r="C22" s="38"/>
      <c r="D22" s="39">
        <f>SUM(D14:D21)</f>
        <v>0.3680000000000001</v>
      </c>
      <c r="E22" s="40">
        <f>SUM(E14:E21)</f>
        <v>1062.1363199999998</v>
      </c>
    </row>
    <row r="23" spans="1:8" x14ac:dyDescent="0.3">
      <c r="A23" s="7" t="s">
        <v>30</v>
      </c>
      <c r="B23" s="2"/>
      <c r="C23" s="2"/>
      <c r="D23" s="13" t="s">
        <v>11</v>
      </c>
      <c r="E23" s="42" t="s">
        <v>31</v>
      </c>
    </row>
    <row r="24" spans="1:8" x14ac:dyDescent="0.3">
      <c r="A24" s="18" t="s">
        <v>32</v>
      </c>
      <c r="B24" s="74" t="s">
        <v>33</v>
      </c>
      <c r="C24" s="75"/>
      <c r="D24" s="15">
        <v>8.3299999999999999E-2</v>
      </c>
      <c r="E24" s="19">
        <f>D24*E11</f>
        <v>240.42379199999999</v>
      </c>
    </row>
    <row r="25" spans="1:8" x14ac:dyDescent="0.3">
      <c r="A25" s="18" t="s">
        <v>34</v>
      </c>
      <c r="B25" s="74" t="s">
        <v>35</v>
      </c>
      <c r="C25" s="75"/>
      <c r="D25" s="15">
        <v>0.1111</v>
      </c>
      <c r="E25" s="19">
        <f>D25*E11</f>
        <v>320.66126399999996</v>
      </c>
      <c r="G25" s="64"/>
      <c r="H25" s="64"/>
    </row>
    <row r="26" spans="1:8" x14ac:dyDescent="0.3">
      <c r="A26" s="18" t="s">
        <v>36</v>
      </c>
      <c r="B26" s="74" t="s">
        <v>84</v>
      </c>
      <c r="C26" s="75"/>
      <c r="D26" s="15">
        <v>0.08</v>
      </c>
      <c r="E26" s="19">
        <f>D26*E11</f>
        <v>230.89919999999998</v>
      </c>
      <c r="H26" s="64"/>
    </row>
    <row r="27" spans="1:8" x14ac:dyDescent="0.3">
      <c r="A27" s="18" t="s">
        <v>37</v>
      </c>
      <c r="B27" s="74" t="s">
        <v>85</v>
      </c>
      <c r="C27" s="75"/>
      <c r="D27" s="15">
        <v>4.48E-2</v>
      </c>
      <c r="E27" s="19">
        <f>D27*E11</f>
        <v>129.303552</v>
      </c>
    </row>
    <row r="28" spans="1:8" x14ac:dyDescent="0.3">
      <c r="A28" s="41" t="s">
        <v>38</v>
      </c>
      <c r="B28" s="38"/>
      <c r="C28" s="38"/>
      <c r="D28" s="39">
        <f>SUM(D24:D27)</f>
        <v>0.31920000000000004</v>
      </c>
      <c r="E28" s="40">
        <f>SUM(E24:E27)</f>
        <v>921.28780799999981</v>
      </c>
    </row>
    <row r="29" spans="1:8" x14ac:dyDescent="0.3">
      <c r="A29" s="18" t="s">
        <v>39</v>
      </c>
      <c r="B29" s="23"/>
      <c r="C29" s="23"/>
      <c r="D29" s="13" t="s">
        <v>11</v>
      </c>
      <c r="E29" s="42" t="s">
        <v>31</v>
      </c>
    </row>
    <row r="30" spans="1:8" x14ac:dyDescent="0.3">
      <c r="A30" s="18" t="s">
        <v>40</v>
      </c>
      <c r="B30" s="74" t="s">
        <v>41</v>
      </c>
      <c r="C30" s="75"/>
      <c r="D30" s="15">
        <v>0</v>
      </c>
      <c r="E30" s="19">
        <f>D30*E11</f>
        <v>0</v>
      </c>
    </row>
    <row r="31" spans="1:8" x14ac:dyDescent="0.3">
      <c r="A31" s="18" t="s">
        <v>42</v>
      </c>
      <c r="B31" s="74" t="s">
        <v>43</v>
      </c>
      <c r="C31" s="75"/>
      <c r="D31" s="15">
        <v>0</v>
      </c>
      <c r="E31" s="19">
        <f>D31*E11</f>
        <v>0</v>
      </c>
    </row>
    <row r="32" spans="1:8" x14ac:dyDescent="0.3">
      <c r="A32" s="18" t="s">
        <v>44</v>
      </c>
      <c r="B32" s="74" t="s">
        <v>45</v>
      </c>
      <c r="C32" s="75"/>
      <c r="D32" s="49">
        <v>0</v>
      </c>
      <c r="E32" s="19">
        <f>D32*E11</f>
        <v>0</v>
      </c>
    </row>
    <row r="33" spans="1:5" x14ac:dyDescent="0.3">
      <c r="A33" s="18" t="s">
        <v>46</v>
      </c>
      <c r="B33" s="74" t="s">
        <v>47</v>
      </c>
      <c r="C33" s="75"/>
      <c r="D33" s="15">
        <v>0</v>
      </c>
      <c r="E33" s="19">
        <f>D33*E11</f>
        <v>0</v>
      </c>
    </row>
    <row r="34" spans="1:5" x14ac:dyDescent="0.3">
      <c r="A34" s="18" t="s">
        <v>48</v>
      </c>
      <c r="B34" s="74" t="s">
        <v>49</v>
      </c>
      <c r="C34" s="75"/>
      <c r="D34" s="15">
        <v>0</v>
      </c>
      <c r="E34" s="19">
        <f>D34*E11</f>
        <v>0</v>
      </c>
    </row>
    <row r="35" spans="1:5" x14ac:dyDescent="0.3">
      <c r="A35" s="18" t="s">
        <v>50</v>
      </c>
      <c r="B35" s="74" t="s">
        <v>51</v>
      </c>
      <c r="C35" s="75"/>
      <c r="D35" s="15">
        <v>0</v>
      </c>
      <c r="E35" s="19">
        <f>D35*E11</f>
        <v>0</v>
      </c>
    </row>
    <row r="36" spans="1:5" x14ac:dyDescent="0.3">
      <c r="A36" s="18" t="s">
        <v>52</v>
      </c>
      <c r="B36" s="74" t="s">
        <v>53</v>
      </c>
      <c r="C36" s="75"/>
      <c r="D36" s="15">
        <v>0</v>
      </c>
      <c r="E36" s="19">
        <f>D36*E11</f>
        <v>0</v>
      </c>
    </row>
    <row r="37" spans="1:5" x14ac:dyDescent="0.3">
      <c r="A37" s="41" t="s">
        <v>54</v>
      </c>
      <c r="B37" s="38"/>
      <c r="C37" s="38"/>
      <c r="D37" s="39">
        <f>SUM(D30:D36)</f>
        <v>0</v>
      </c>
      <c r="E37" s="40">
        <f>SUM(E30:E36)</f>
        <v>0</v>
      </c>
    </row>
    <row r="38" spans="1:5" x14ac:dyDescent="0.3">
      <c r="A38" s="7" t="s">
        <v>55</v>
      </c>
      <c r="B38" s="2"/>
      <c r="C38" s="2"/>
      <c r="D38" s="22"/>
      <c r="E38" s="27"/>
    </row>
    <row r="39" spans="1:5" x14ac:dyDescent="0.3">
      <c r="A39" s="18" t="s">
        <v>56</v>
      </c>
      <c r="B39" s="23" t="s">
        <v>57</v>
      </c>
      <c r="C39" s="23"/>
      <c r="D39" s="15">
        <v>0</v>
      </c>
      <c r="E39" s="19">
        <f>D39</f>
        <v>0</v>
      </c>
    </row>
    <row r="40" spans="1:5" x14ac:dyDescent="0.3">
      <c r="A40" s="18" t="s">
        <v>58</v>
      </c>
      <c r="B40" s="23" t="s">
        <v>59</v>
      </c>
      <c r="C40" s="23"/>
      <c r="D40" s="15">
        <v>0</v>
      </c>
      <c r="E40" s="19">
        <f>D40*0.2</f>
        <v>0</v>
      </c>
    </row>
    <row r="41" spans="1:5" x14ac:dyDescent="0.3">
      <c r="A41" s="18" t="s">
        <v>60</v>
      </c>
      <c r="B41" s="23" t="s">
        <v>61</v>
      </c>
      <c r="C41" s="23"/>
      <c r="D41" s="15">
        <v>0</v>
      </c>
      <c r="E41" s="19">
        <f>D41*E11</f>
        <v>0</v>
      </c>
    </row>
    <row r="42" spans="1:5" x14ac:dyDescent="0.3">
      <c r="A42" s="14" t="s">
        <v>62</v>
      </c>
      <c r="B42" s="3"/>
      <c r="C42" s="3"/>
      <c r="D42" s="16">
        <f>D41+D40+D39</f>
        <v>0</v>
      </c>
      <c r="E42" s="25">
        <f>SUM(E39:E41)</f>
        <v>0</v>
      </c>
    </row>
    <row r="43" spans="1:5" x14ac:dyDescent="0.3">
      <c r="A43" s="14" t="s">
        <v>89</v>
      </c>
      <c r="B43" s="3"/>
      <c r="C43" s="3"/>
      <c r="D43" s="24"/>
      <c r="E43" s="25">
        <f>E42+E37+E28+E22</f>
        <v>1983.4241279999997</v>
      </c>
    </row>
    <row r="44" spans="1:5" x14ac:dyDescent="0.3">
      <c r="A44" s="41" t="s">
        <v>90</v>
      </c>
      <c r="B44" s="37"/>
      <c r="C44" s="37"/>
      <c r="D44" s="52">
        <f>D42+D37+D28+D22</f>
        <v>0.68720000000000014</v>
      </c>
      <c r="E44" s="40">
        <f>E43+E11</f>
        <v>4869.6641279999994</v>
      </c>
    </row>
    <row r="45" spans="1:5" x14ac:dyDescent="0.3">
      <c r="A45" s="7"/>
      <c r="B45" s="76" t="s">
        <v>98</v>
      </c>
      <c r="C45" s="77"/>
      <c r="D45" s="12"/>
      <c r="E45" s="26"/>
    </row>
    <row r="46" spans="1:5" x14ac:dyDescent="0.3">
      <c r="A46" s="1"/>
      <c r="B46" s="74" t="s">
        <v>63</v>
      </c>
      <c r="C46" s="75"/>
      <c r="D46" s="24"/>
      <c r="E46" s="19">
        <v>0</v>
      </c>
    </row>
    <row r="47" spans="1:5" x14ac:dyDescent="0.3">
      <c r="A47" s="1"/>
      <c r="B47" s="74" t="s">
        <v>87</v>
      </c>
      <c r="C47" s="75"/>
      <c r="D47" s="24"/>
      <c r="E47" s="19">
        <v>0</v>
      </c>
    </row>
    <row r="48" spans="1:5" x14ac:dyDescent="0.3">
      <c r="A48" s="1"/>
      <c r="B48" s="74" t="s">
        <v>64</v>
      </c>
      <c r="C48" s="75"/>
      <c r="D48" s="10"/>
      <c r="E48" s="19">
        <v>0</v>
      </c>
    </row>
    <row r="49" spans="1:5" x14ac:dyDescent="0.3">
      <c r="A49" s="1"/>
      <c r="B49" s="74" t="s">
        <v>86</v>
      </c>
      <c r="C49" s="75"/>
      <c r="D49" s="24">
        <v>88</v>
      </c>
      <c r="E49" s="19">
        <f>D49*4.4</f>
        <v>387.20000000000005</v>
      </c>
    </row>
    <row r="50" spans="1:5" x14ac:dyDescent="0.3">
      <c r="A50" s="1"/>
      <c r="B50" s="74" t="s">
        <v>65</v>
      </c>
      <c r="C50" s="75"/>
      <c r="D50" s="65">
        <v>0.06</v>
      </c>
      <c r="E50" s="19">
        <f>D8*D50</f>
        <v>173.17439999999999</v>
      </c>
    </row>
    <row r="51" spans="1:5" x14ac:dyDescent="0.3">
      <c r="A51" s="1"/>
      <c r="B51" s="74" t="s">
        <v>66</v>
      </c>
      <c r="C51" s="75"/>
      <c r="D51" s="24"/>
      <c r="E51" s="19">
        <v>0</v>
      </c>
    </row>
    <row r="52" spans="1:5" x14ac:dyDescent="0.3">
      <c r="A52" s="1"/>
      <c r="B52" s="3" t="s">
        <v>67</v>
      </c>
      <c r="C52" s="3"/>
      <c r="D52" s="24"/>
      <c r="E52" s="25">
        <f>E51+E49+E47+E46-E48-E50</f>
        <v>214.02560000000005</v>
      </c>
    </row>
    <row r="53" spans="1:5" x14ac:dyDescent="0.3">
      <c r="A53" s="1"/>
      <c r="B53" s="37" t="s">
        <v>68</v>
      </c>
      <c r="C53" s="46"/>
      <c r="D53" s="43"/>
      <c r="E53" s="40">
        <f>E52+E44</f>
        <v>5083.6897279999994</v>
      </c>
    </row>
    <row r="54" spans="1:5" x14ac:dyDescent="0.3">
      <c r="A54" s="1"/>
      <c r="B54" s="23" t="s">
        <v>69</v>
      </c>
      <c r="C54" s="23"/>
      <c r="D54" s="15">
        <v>0.1</v>
      </c>
      <c r="E54" s="19">
        <f>E53*D54</f>
        <v>508.36897279999994</v>
      </c>
    </row>
    <row r="55" spans="1:5" x14ac:dyDescent="0.3">
      <c r="A55" s="1"/>
      <c r="B55" s="34" t="s">
        <v>75</v>
      </c>
      <c r="C55" s="47"/>
      <c r="D55" s="44"/>
      <c r="E55" s="45">
        <f>E53+E54</f>
        <v>5592.0587007999993</v>
      </c>
    </row>
    <row r="56" spans="1:5" x14ac:dyDescent="0.3">
      <c r="A56" s="1"/>
      <c r="B56" s="2"/>
      <c r="C56" s="2"/>
      <c r="D56" s="12"/>
      <c r="E56" s="12"/>
    </row>
    <row r="57" spans="1:5" x14ac:dyDescent="0.3">
      <c r="A57" s="1"/>
      <c r="B57" s="9" t="s">
        <v>70</v>
      </c>
      <c r="C57" s="9"/>
      <c r="D57" s="12"/>
      <c r="E57" s="12"/>
    </row>
    <row r="58" spans="1:5" x14ac:dyDescent="0.3">
      <c r="A58" s="1"/>
      <c r="B58" s="2"/>
      <c r="C58" s="2"/>
      <c r="D58" s="78"/>
      <c r="E58" s="78"/>
    </row>
    <row r="59" spans="1:5" x14ac:dyDescent="0.3">
      <c r="A59" s="1"/>
      <c r="B59" s="23" t="s">
        <v>71</v>
      </c>
      <c r="C59" s="8" t="s">
        <v>72</v>
      </c>
      <c r="D59" s="60" t="s">
        <v>88</v>
      </c>
      <c r="E59" s="58" t="s">
        <v>73</v>
      </c>
    </row>
    <row r="60" spans="1:5" x14ac:dyDescent="0.3">
      <c r="A60" s="1"/>
      <c r="B60" s="23" t="s">
        <v>91</v>
      </c>
      <c r="C60" s="19">
        <f>E11</f>
        <v>2886.24</v>
      </c>
      <c r="D60" s="58">
        <v>1</v>
      </c>
      <c r="E60" s="19">
        <f>D60*C60</f>
        <v>2886.24</v>
      </c>
    </row>
    <row r="61" spans="1:5" x14ac:dyDescent="0.3">
      <c r="A61" s="1"/>
      <c r="B61" s="23" t="s">
        <v>92</v>
      </c>
      <c r="C61" s="19">
        <f>E43</f>
        <v>1983.4241279999997</v>
      </c>
      <c r="D61" s="58">
        <v>1</v>
      </c>
      <c r="E61" s="19">
        <f>C61*D61</f>
        <v>1983.4241279999997</v>
      </c>
    </row>
    <row r="62" spans="1:5" x14ac:dyDescent="0.3">
      <c r="A62" s="1"/>
      <c r="B62" s="23" t="s">
        <v>93</v>
      </c>
      <c r="C62" s="19">
        <f>E54</f>
        <v>508.36897279999994</v>
      </c>
      <c r="D62" s="60">
        <v>1</v>
      </c>
      <c r="E62" s="19">
        <f>C62*D62</f>
        <v>508.36897279999994</v>
      </c>
    </row>
    <row r="63" spans="1:5" x14ac:dyDescent="0.3">
      <c r="A63" s="1"/>
      <c r="B63" s="23" t="s">
        <v>74</v>
      </c>
      <c r="C63" s="25">
        <f>SUM(C60:C62)</f>
        <v>5378.0331007999994</v>
      </c>
      <c r="D63" s="48"/>
      <c r="E63" s="25">
        <f>SUM(E60:E62)</f>
        <v>5378.0331007999994</v>
      </c>
    </row>
    <row r="64" spans="1:5" x14ac:dyDescent="0.3">
      <c r="A64" s="1"/>
      <c r="B64" s="2"/>
      <c r="C64" s="2"/>
      <c r="D64" s="12"/>
      <c r="E64" s="12"/>
    </row>
  </sheetData>
  <mergeCells count="21">
    <mergeCell ref="A2:E2"/>
    <mergeCell ref="A3:E4"/>
    <mergeCell ref="B35:C35"/>
    <mergeCell ref="B36:C36"/>
    <mergeCell ref="B46:C46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B49:C49"/>
    <mergeCell ref="B50:C50"/>
    <mergeCell ref="B51:C51"/>
    <mergeCell ref="B45:C45"/>
    <mergeCell ref="D58:E58"/>
    <mergeCell ref="B47:C47"/>
    <mergeCell ref="B48:C48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opLeftCell="A40" workbookViewId="0">
      <selection activeCell="B56" sqref="B56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79" t="s">
        <v>0</v>
      </c>
      <c r="B2" s="79"/>
      <c r="C2" s="79"/>
      <c r="D2" s="79"/>
      <c r="E2" s="79"/>
    </row>
    <row r="3" spans="1:5" ht="15" customHeight="1" x14ac:dyDescent="0.3">
      <c r="A3" s="80" t="s">
        <v>96</v>
      </c>
      <c r="B3" s="80"/>
      <c r="C3" s="80"/>
      <c r="D3" s="80"/>
      <c r="E3" s="81"/>
    </row>
    <row r="4" spans="1:5" x14ac:dyDescent="0.3">
      <c r="A4" s="80"/>
      <c r="B4" s="80"/>
      <c r="C4" s="80"/>
      <c r="D4" s="80"/>
      <c r="E4" s="81"/>
    </row>
    <row r="5" spans="1:5" x14ac:dyDescent="0.3">
      <c r="A5" s="1"/>
      <c r="B5" s="2"/>
      <c r="C5" s="2"/>
      <c r="D5" s="2"/>
      <c r="E5" s="2"/>
    </row>
    <row r="6" spans="1:5" x14ac:dyDescent="0.3">
      <c r="A6" s="66" t="s">
        <v>1</v>
      </c>
      <c r="B6" s="6"/>
      <c r="C6" s="6"/>
      <c r="D6" s="62" t="s">
        <v>2</v>
      </c>
      <c r="E6" s="62" t="s">
        <v>3</v>
      </c>
    </row>
    <row r="7" spans="1:5" x14ac:dyDescent="0.3">
      <c r="A7" s="66" t="s">
        <v>4</v>
      </c>
      <c r="B7" s="5"/>
      <c r="C7" s="5"/>
      <c r="D7" s="5"/>
      <c r="E7" s="6"/>
    </row>
    <row r="8" spans="1:5" x14ac:dyDescent="0.3">
      <c r="A8" s="8"/>
      <c r="B8" s="4" t="s">
        <v>5</v>
      </c>
      <c r="C8" s="50"/>
      <c r="D8" s="54">
        <f>1443.12*2</f>
        <v>2886.24</v>
      </c>
      <c r="E8" s="19">
        <f>D8</f>
        <v>2886.24</v>
      </c>
    </row>
    <row r="9" spans="1:5" x14ac:dyDescent="0.3">
      <c r="A9" s="8"/>
      <c r="B9" s="11" t="s">
        <v>6</v>
      </c>
      <c r="C9" s="11"/>
      <c r="D9" s="10">
        <v>0</v>
      </c>
      <c r="E9" s="19">
        <f>D9</f>
        <v>0</v>
      </c>
    </row>
    <row r="10" spans="1:5" x14ac:dyDescent="0.3">
      <c r="A10" s="8"/>
      <c r="B10" s="11" t="s">
        <v>7</v>
      </c>
      <c r="C10" s="11"/>
      <c r="D10" s="10">
        <v>0</v>
      </c>
      <c r="E10" s="19">
        <f>D10</f>
        <v>0</v>
      </c>
    </row>
    <row r="11" spans="1:5" x14ac:dyDescent="0.3">
      <c r="A11" s="8"/>
      <c r="B11" s="34" t="s">
        <v>8</v>
      </c>
      <c r="C11" s="34"/>
      <c r="D11" s="35"/>
      <c r="E11" s="36">
        <f>E10+E9+E8</f>
        <v>2886.24</v>
      </c>
    </row>
    <row r="12" spans="1:5" x14ac:dyDescent="0.3">
      <c r="A12" s="66" t="s">
        <v>9</v>
      </c>
      <c r="B12" s="51"/>
      <c r="C12" s="51"/>
      <c r="D12" s="32"/>
      <c r="E12" s="33"/>
    </row>
    <row r="13" spans="1:5" x14ac:dyDescent="0.3">
      <c r="A13" s="28" t="s">
        <v>10</v>
      </c>
      <c r="B13" s="29"/>
      <c r="C13" s="29"/>
      <c r="D13" s="31" t="s">
        <v>11</v>
      </c>
      <c r="E13" s="31" t="s">
        <v>12</v>
      </c>
    </row>
    <row r="14" spans="1:5" x14ac:dyDescent="0.3">
      <c r="A14" s="18" t="s">
        <v>13</v>
      </c>
      <c r="B14" s="23" t="s">
        <v>14</v>
      </c>
      <c r="C14" s="23"/>
      <c r="D14" s="15">
        <v>0.2</v>
      </c>
      <c r="E14" s="19">
        <f>E11*D14</f>
        <v>577.24799999999993</v>
      </c>
    </row>
    <row r="15" spans="1:5" x14ac:dyDescent="0.3">
      <c r="A15" s="18" t="s">
        <v>15</v>
      </c>
      <c r="B15" s="23" t="s">
        <v>16</v>
      </c>
      <c r="C15" s="23"/>
      <c r="D15" s="15">
        <v>0.08</v>
      </c>
      <c r="E15" s="19">
        <f>E11*D15</f>
        <v>230.89919999999998</v>
      </c>
    </row>
    <row r="16" spans="1:5" x14ac:dyDescent="0.3">
      <c r="A16" s="18" t="s">
        <v>17</v>
      </c>
      <c r="B16" s="23" t="s">
        <v>18</v>
      </c>
      <c r="C16" s="23"/>
      <c r="D16" s="15">
        <v>1.4999999999999999E-2</v>
      </c>
      <c r="E16" s="19">
        <f>D16*E11</f>
        <v>43.293599999999998</v>
      </c>
    </row>
    <row r="17" spans="1:8" x14ac:dyDescent="0.3">
      <c r="A17" s="18" t="s">
        <v>19</v>
      </c>
      <c r="B17" s="23" t="s">
        <v>20</v>
      </c>
      <c r="C17" s="23"/>
      <c r="D17" s="15">
        <v>0.01</v>
      </c>
      <c r="E17" s="19">
        <f>D17*E11</f>
        <v>28.862399999999997</v>
      </c>
    </row>
    <row r="18" spans="1:8" x14ac:dyDescent="0.3">
      <c r="A18" s="18" t="s">
        <v>21</v>
      </c>
      <c r="B18" s="23" t="s">
        <v>22</v>
      </c>
      <c r="C18" s="23"/>
      <c r="D18" s="15">
        <v>2E-3</v>
      </c>
      <c r="E18" s="19">
        <f>D18*E11</f>
        <v>5.7724799999999998</v>
      </c>
    </row>
    <row r="19" spans="1:8" x14ac:dyDescent="0.3">
      <c r="A19" s="18" t="s">
        <v>23</v>
      </c>
      <c r="B19" s="23" t="s">
        <v>24</v>
      </c>
      <c r="C19" s="23"/>
      <c r="D19" s="15">
        <v>6.0000000000000001E-3</v>
      </c>
      <c r="E19" s="19">
        <f>D19*E11</f>
        <v>17.317439999999998</v>
      </c>
    </row>
    <row r="20" spans="1:8" x14ac:dyDescent="0.3">
      <c r="A20" s="18" t="s">
        <v>25</v>
      </c>
      <c r="B20" s="23" t="s">
        <v>26</v>
      </c>
      <c r="C20" s="23"/>
      <c r="D20" s="15">
        <v>2.5000000000000001E-2</v>
      </c>
      <c r="E20" s="19">
        <f>D20*E11</f>
        <v>72.155999999999992</v>
      </c>
    </row>
    <row r="21" spans="1:8" x14ac:dyDescent="0.3">
      <c r="A21" s="18" t="s">
        <v>27</v>
      </c>
      <c r="B21" s="23" t="s">
        <v>28</v>
      </c>
      <c r="C21" s="23"/>
      <c r="D21" s="15">
        <v>0.03</v>
      </c>
      <c r="E21" s="19">
        <f>D21*E11</f>
        <v>86.587199999999996</v>
      </c>
    </row>
    <row r="22" spans="1:8" x14ac:dyDescent="0.3">
      <c r="A22" s="37" t="s">
        <v>29</v>
      </c>
      <c r="B22" s="38"/>
      <c r="C22" s="38"/>
      <c r="D22" s="39">
        <f>SUM(D14:D21)</f>
        <v>0.3680000000000001</v>
      </c>
      <c r="E22" s="40">
        <f>SUM(E14:E21)</f>
        <v>1062.1363199999998</v>
      </c>
    </row>
    <row r="23" spans="1:8" x14ac:dyDescent="0.3">
      <c r="A23" s="7" t="s">
        <v>30</v>
      </c>
      <c r="B23" s="2"/>
      <c r="C23" s="2"/>
      <c r="D23" s="13" t="s">
        <v>11</v>
      </c>
      <c r="E23" s="42" t="s">
        <v>31</v>
      </c>
    </row>
    <row r="24" spans="1:8" x14ac:dyDescent="0.3">
      <c r="A24" s="18" t="s">
        <v>32</v>
      </c>
      <c r="B24" s="74" t="s">
        <v>33</v>
      </c>
      <c r="C24" s="75"/>
      <c r="D24" s="15">
        <v>8.3299999999999999E-2</v>
      </c>
      <c r="E24" s="19">
        <f>D24*E11</f>
        <v>240.42379199999999</v>
      </c>
    </row>
    <row r="25" spans="1:8" x14ac:dyDescent="0.3">
      <c r="A25" s="18" t="s">
        <v>34</v>
      </c>
      <c r="B25" s="74" t="s">
        <v>35</v>
      </c>
      <c r="C25" s="75"/>
      <c r="D25" s="15">
        <v>0.1111</v>
      </c>
      <c r="E25" s="19">
        <f>D25*E11</f>
        <v>320.66126399999996</v>
      </c>
      <c r="G25" s="64"/>
      <c r="H25" s="64"/>
    </row>
    <row r="26" spans="1:8" x14ac:dyDescent="0.3">
      <c r="A26" s="18" t="s">
        <v>36</v>
      </c>
      <c r="B26" s="74" t="s">
        <v>84</v>
      </c>
      <c r="C26" s="75"/>
      <c r="D26" s="15">
        <v>0.08</v>
      </c>
      <c r="E26" s="19">
        <f>D26*E11</f>
        <v>230.89919999999998</v>
      </c>
      <c r="H26" s="64"/>
    </row>
    <row r="27" spans="1:8" x14ac:dyDescent="0.3">
      <c r="A27" s="18" t="s">
        <v>37</v>
      </c>
      <c r="B27" s="74" t="s">
        <v>85</v>
      </c>
      <c r="C27" s="75"/>
      <c r="D27" s="15">
        <v>4.48E-2</v>
      </c>
      <c r="E27" s="19">
        <f>D27*E11</f>
        <v>129.303552</v>
      </c>
    </row>
    <row r="28" spans="1:8" x14ac:dyDescent="0.3">
      <c r="A28" s="41" t="s">
        <v>38</v>
      </c>
      <c r="B28" s="38"/>
      <c r="C28" s="38"/>
      <c r="D28" s="39">
        <f>SUM(D24:D27)</f>
        <v>0.31920000000000004</v>
      </c>
      <c r="E28" s="40">
        <f>SUM(E24:E27)</f>
        <v>921.28780799999981</v>
      </c>
    </row>
    <row r="29" spans="1:8" x14ac:dyDescent="0.3">
      <c r="A29" s="18" t="s">
        <v>39</v>
      </c>
      <c r="B29" s="23"/>
      <c r="C29" s="23"/>
      <c r="D29" s="13" t="s">
        <v>11</v>
      </c>
      <c r="E29" s="42" t="s">
        <v>31</v>
      </c>
    </row>
    <row r="30" spans="1:8" x14ac:dyDescent="0.3">
      <c r="A30" s="18" t="s">
        <v>40</v>
      </c>
      <c r="B30" s="74" t="s">
        <v>41</v>
      </c>
      <c r="C30" s="75"/>
      <c r="D30" s="15">
        <v>0</v>
      </c>
      <c r="E30" s="19">
        <f>D30*E11</f>
        <v>0</v>
      </c>
    </row>
    <row r="31" spans="1:8" x14ac:dyDescent="0.3">
      <c r="A31" s="18" t="s">
        <v>42</v>
      </c>
      <c r="B31" s="74" t="s">
        <v>43</v>
      </c>
      <c r="C31" s="75"/>
      <c r="D31" s="15">
        <v>0</v>
      </c>
      <c r="E31" s="19">
        <f>D31*E11</f>
        <v>0</v>
      </c>
    </row>
    <row r="32" spans="1:8" x14ac:dyDescent="0.3">
      <c r="A32" s="18" t="s">
        <v>44</v>
      </c>
      <c r="B32" s="74" t="s">
        <v>45</v>
      </c>
      <c r="C32" s="75"/>
      <c r="D32" s="49">
        <v>0</v>
      </c>
      <c r="E32" s="19">
        <f>D32*E11</f>
        <v>0</v>
      </c>
    </row>
    <row r="33" spans="1:5" x14ac:dyDescent="0.3">
      <c r="A33" s="18" t="s">
        <v>46</v>
      </c>
      <c r="B33" s="74" t="s">
        <v>47</v>
      </c>
      <c r="C33" s="75"/>
      <c r="D33" s="15">
        <v>0</v>
      </c>
      <c r="E33" s="19">
        <f>D33*E11</f>
        <v>0</v>
      </c>
    </row>
    <row r="34" spans="1:5" x14ac:dyDescent="0.3">
      <c r="A34" s="18" t="s">
        <v>48</v>
      </c>
      <c r="B34" s="74" t="s">
        <v>49</v>
      </c>
      <c r="C34" s="75"/>
      <c r="D34" s="15">
        <v>0</v>
      </c>
      <c r="E34" s="19">
        <f>D34*E11</f>
        <v>0</v>
      </c>
    </row>
    <row r="35" spans="1:5" x14ac:dyDescent="0.3">
      <c r="A35" s="18" t="s">
        <v>50</v>
      </c>
      <c r="B35" s="74" t="s">
        <v>51</v>
      </c>
      <c r="C35" s="75"/>
      <c r="D35" s="15">
        <v>0</v>
      </c>
      <c r="E35" s="19">
        <f>D35*E11</f>
        <v>0</v>
      </c>
    </row>
    <row r="36" spans="1:5" x14ac:dyDescent="0.3">
      <c r="A36" s="18" t="s">
        <v>52</v>
      </c>
      <c r="B36" s="74" t="s">
        <v>53</v>
      </c>
      <c r="C36" s="75"/>
      <c r="D36" s="15">
        <v>0</v>
      </c>
      <c r="E36" s="19">
        <f>D36*E11</f>
        <v>0</v>
      </c>
    </row>
    <row r="37" spans="1:5" x14ac:dyDescent="0.3">
      <c r="A37" s="41" t="s">
        <v>54</v>
      </c>
      <c r="B37" s="38"/>
      <c r="C37" s="38"/>
      <c r="D37" s="39">
        <f>SUM(D30:D36)</f>
        <v>0</v>
      </c>
      <c r="E37" s="40">
        <f>SUM(E30:E36)</f>
        <v>0</v>
      </c>
    </row>
    <row r="38" spans="1:5" x14ac:dyDescent="0.3">
      <c r="A38" s="7" t="s">
        <v>55</v>
      </c>
      <c r="B38" s="2"/>
      <c r="C38" s="2"/>
      <c r="D38" s="22"/>
      <c r="E38" s="27"/>
    </row>
    <row r="39" spans="1:5" x14ac:dyDescent="0.3">
      <c r="A39" s="18" t="s">
        <v>56</v>
      </c>
      <c r="B39" s="23" t="s">
        <v>57</v>
      </c>
      <c r="C39" s="23"/>
      <c r="D39" s="15">
        <v>0</v>
      </c>
      <c r="E39" s="19">
        <f>D39</f>
        <v>0</v>
      </c>
    </row>
    <row r="40" spans="1:5" x14ac:dyDescent="0.3">
      <c r="A40" s="18" t="s">
        <v>58</v>
      </c>
      <c r="B40" s="23" t="s">
        <v>59</v>
      </c>
      <c r="C40" s="23"/>
      <c r="D40" s="15">
        <v>0</v>
      </c>
      <c r="E40" s="19">
        <f>D40*0.2</f>
        <v>0</v>
      </c>
    </row>
    <row r="41" spans="1:5" x14ac:dyDescent="0.3">
      <c r="A41" s="18" t="s">
        <v>60</v>
      </c>
      <c r="B41" s="23" t="s">
        <v>61</v>
      </c>
      <c r="C41" s="23"/>
      <c r="D41" s="15">
        <v>0</v>
      </c>
      <c r="E41" s="19">
        <f>D41*E11</f>
        <v>0</v>
      </c>
    </row>
    <row r="42" spans="1:5" x14ac:dyDescent="0.3">
      <c r="A42" s="14" t="s">
        <v>62</v>
      </c>
      <c r="B42" s="3"/>
      <c r="C42" s="3"/>
      <c r="D42" s="16">
        <f>D41+D40+D39</f>
        <v>0</v>
      </c>
      <c r="E42" s="25">
        <f>SUM(E39:E41)</f>
        <v>0</v>
      </c>
    </row>
    <row r="43" spans="1:5" x14ac:dyDescent="0.3">
      <c r="A43" s="14" t="s">
        <v>89</v>
      </c>
      <c r="B43" s="3"/>
      <c r="C43" s="3"/>
      <c r="D43" s="24"/>
      <c r="E43" s="25">
        <f>E42+E37+E28+E22</f>
        <v>1983.4241279999997</v>
      </c>
    </row>
    <row r="44" spans="1:5" x14ac:dyDescent="0.3">
      <c r="A44" s="41" t="s">
        <v>90</v>
      </c>
      <c r="B44" s="37"/>
      <c r="C44" s="37"/>
      <c r="D44" s="52">
        <f>D42+D37+D28+D22</f>
        <v>0.68720000000000014</v>
      </c>
      <c r="E44" s="40">
        <f>E43+E11</f>
        <v>4869.6641279999994</v>
      </c>
    </row>
    <row r="45" spans="1:5" x14ac:dyDescent="0.3">
      <c r="A45" s="7"/>
      <c r="B45" s="76" t="s">
        <v>98</v>
      </c>
      <c r="C45" s="77"/>
      <c r="D45" s="12"/>
      <c r="E45" s="26"/>
    </row>
    <row r="46" spans="1:5" x14ac:dyDescent="0.3">
      <c r="A46" s="1"/>
      <c r="B46" s="74" t="s">
        <v>63</v>
      </c>
      <c r="C46" s="75"/>
      <c r="D46" s="24"/>
      <c r="E46" s="19">
        <v>0</v>
      </c>
    </row>
    <row r="47" spans="1:5" x14ac:dyDescent="0.3">
      <c r="A47" s="1"/>
      <c r="B47" s="74" t="s">
        <v>87</v>
      </c>
      <c r="C47" s="75"/>
      <c r="D47" s="24"/>
      <c r="E47" s="19">
        <v>0</v>
      </c>
    </row>
    <row r="48" spans="1:5" x14ac:dyDescent="0.3">
      <c r="A48" s="1"/>
      <c r="B48" s="74" t="s">
        <v>64</v>
      </c>
      <c r="C48" s="75"/>
      <c r="D48" s="10"/>
      <c r="E48" s="19">
        <v>0</v>
      </c>
    </row>
    <row r="49" spans="1:5" x14ac:dyDescent="0.3">
      <c r="A49" s="1"/>
      <c r="B49" s="74" t="s">
        <v>86</v>
      </c>
      <c r="C49" s="75"/>
      <c r="D49" s="24">
        <v>88</v>
      </c>
      <c r="E49" s="19">
        <f>D49*4.4</f>
        <v>387.20000000000005</v>
      </c>
    </row>
    <row r="50" spans="1:5" x14ac:dyDescent="0.3">
      <c r="A50" s="1"/>
      <c r="B50" s="74" t="s">
        <v>65</v>
      </c>
      <c r="C50" s="75"/>
      <c r="D50" s="65">
        <v>0.06</v>
      </c>
      <c r="E50" s="19">
        <f>D8*D50</f>
        <v>173.17439999999999</v>
      </c>
    </row>
    <row r="51" spans="1:5" x14ac:dyDescent="0.3">
      <c r="A51" s="1"/>
      <c r="B51" s="74" t="s">
        <v>66</v>
      </c>
      <c r="C51" s="75"/>
      <c r="D51" s="24"/>
      <c r="E51" s="19">
        <v>0</v>
      </c>
    </row>
    <row r="52" spans="1:5" x14ac:dyDescent="0.3">
      <c r="A52" s="1"/>
      <c r="B52" s="3" t="s">
        <v>67</v>
      </c>
      <c r="C52" s="3"/>
      <c r="D52" s="24"/>
      <c r="E52" s="25">
        <f>E51+E49+E47+E46-E48-E50</f>
        <v>214.02560000000005</v>
      </c>
    </row>
    <row r="53" spans="1:5" x14ac:dyDescent="0.3">
      <c r="A53" s="1"/>
      <c r="B53" s="37" t="s">
        <v>68</v>
      </c>
      <c r="C53" s="46"/>
      <c r="D53" s="43"/>
      <c r="E53" s="40">
        <f>E52+E44</f>
        <v>5083.6897279999994</v>
      </c>
    </row>
    <row r="54" spans="1:5" x14ac:dyDescent="0.3">
      <c r="A54" s="1"/>
      <c r="B54" s="23" t="s">
        <v>69</v>
      </c>
      <c r="C54" s="23"/>
      <c r="D54" s="15">
        <v>0.1</v>
      </c>
      <c r="E54" s="19">
        <f>E53*D54</f>
        <v>508.36897279999994</v>
      </c>
    </row>
    <row r="55" spans="1:5" x14ac:dyDescent="0.3">
      <c r="A55" s="1"/>
      <c r="B55" s="34" t="s">
        <v>75</v>
      </c>
      <c r="C55" s="47"/>
      <c r="D55" s="44"/>
      <c r="E55" s="45">
        <f>E53+E54</f>
        <v>5592.0587007999993</v>
      </c>
    </row>
    <row r="56" spans="1:5" x14ac:dyDescent="0.3">
      <c r="A56" s="1"/>
      <c r="B56" s="2"/>
      <c r="C56" s="2"/>
      <c r="D56" s="12"/>
      <c r="E56" s="12"/>
    </row>
    <row r="57" spans="1:5" x14ac:dyDescent="0.3">
      <c r="A57" s="1"/>
      <c r="B57" s="9" t="s">
        <v>70</v>
      </c>
      <c r="C57" s="9"/>
      <c r="D57" s="12"/>
      <c r="E57" s="12"/>
    </row>
    <row r="58" spans="1:5" x14ac:dyDescent="0.3">
      <c r="A58" s="1"/>
      <c r="B58" s="2"/>
      <c r="C58" s="2"/>
      <c r="D58" s="78"/>
      <c r="E58" s="78"/>
    </row>
    <row r="59" spans="1:5" x14ac:dyDescent="0.3">
      <c r="A59" s="1"/>
      <c r="B59" s="23" t="s">
        <v>71</v>
      </c>
      <c r="C59" s="8" t="s">
        <v>72</v>
      </c>
      <c r="D59" s="61" t="s">
        <v>88</v>
      </c>
      <c r="E59" s="61" t="s">
        <v>73</v>
      </c>
    </row>
    <row r="60" spans="1:5" x14ac:dyDescent="0.3">
      <c r="A60" s="1"/>
      <c r="B60" s="23" t="s">
        <v>91</v>
      </c>
      <c r="C60" s="19">
        <f>E11</f>
        <v>2886.24</v>
      </c>
      <c r="D60" s="61">
        <v>1</v>
      </c>
      <c r="E60" s="19">
        <f>D60*C60</f>
        <v>2886.24</v>
      </c>
    </row>
    <row r="61" spans="1:5" x14ac:dyDescent="0.3">
      <c r="A61" s="1"/>
      <c r="B61" s="23" t="s">
        <v>92</v>
      </c>
      <c r="C61" s="19">
        <f>E43</f>
        <v>1983.4241279999997</v>
      </c>
      <c r="D61" s="61">
        <v>1</v>
      </c>
      <c r="E61" s="19">
        <f>C61*D61</f>
        <v>1983.4241279999997</v>
      </c>
    </row>
    <row r="62" spans="1:5" x14ac:dyDescent="0.3">
      <c r="A62" s="1"/>
      <c r="B62" s="23" t="s">
        <v>93</v>
      </c>
      <c r="C62" s="19">
        <f>E54</f>
        <v>508.36897279999994</v>
      </c>
      <c r="D62" s="61">
        <v>1</v>
      </c>
      <c r="E62" s="19">
        <f>C62*D62</f>
        <v>508.36897279999994</v>
      </c>
    </row>
    <row r="63" spans="1:5" x14ac:dyDescent="0.3">
      <c r="A63" s="1"/>
      <c r="B63" s="23" t="s">
        <v>74</v>
      </c>
      <c r="C63" s="25">
        <f>SUM(C60:C62)</f>
        <v>5378.0331007999994</v>
      </c>
      <c r="D63" s="48"/>
      <c r="E63" s="25">
        <f>SUM(E60:E62)</f>
        <v>5378.0331007999994</v>
      </c>
    </row>
    <row r="64" spans="1:5" x14ac:dyDescent="0.3">
      <c r="A64" s="1"/>
      <c r="B64" s="2"/>
      <c r="C64" s="2"/>
      <c r="D64" s="12"/>
      <c r="E64" s="12"/>
    </row>
  </sheetData>
  <mergeCells count="21">
    <mergeCell ref="B51:C51"/>
    <mergeCell ref="D58:E58"/>
    <mergeCell ref="A2:E2"/>
    <mergeCell ref="A3:E4"/>
    <mergeCell ref="B45:C45"/>
    <mergeCell ref="B46:C46"/>
    <mergeCell ref="B47:C47"/>
    <mergeCell ref="B48:C48"/>
    <mergeCell ref="B49:C49"/>
    <mergeCell ref="B50:C50"/>
    <mergeCell ref="B31:C31"/>
    <mergeCell ref="B32:C32"/>
    <mergeCell ref="B33:C33"/>
    <mergeCell ref="B34:C34"/>
    <mergeCell ref="B35:C35"/>
    <mergeCell ref="B36:C36"/>
    <mergeCell ref="B24:C24"/>
    <mergeCell ref="B25:C25"/>
    <mergeCell ref="B26:C26"/>
    <mergeCell ref="B27:C27"/>
    <mergeCell ref="B30:C30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opLeftCell="A43" workbookViewId="0">
      <selection activeCell="D49" sqref="D49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79" t="s">
        <v>0</v>
      </c>
      <c r="B2" s="79"/>
      <c r="C2" s="79"/>
      <c r="D2" s="79"/>
      <c r="E2" s="79"/>
    </row>
    <row r="3" spans="1:5" ht="15" customHeight="1" x14ac:dyDescent="0.3">
      <c r="A3" s="80" t="s">
        <v>83</v>
      </c>
      <c r="B3" s="80"/>
      <c r="C3" s="80"/>
      <c r="D3" s="80"/>
      <c r="E3" s="81"/>
    </row>
    <row r="4" spans="1:5" x14ac:dyDescent="0.3">
      <c r="A4" s="80"/>
      <c r="B4" s="80"/>
      <c r="C4" s="80"/>
      <c r="D4" s="80"/>
      <c r="E4" s="81"/>
    </row>
    <row r="5" spans="1:5" x14ac:dyDescent="0.3">
      <c r="A5" s="1"/>
      <c r="B5" s="2"/>
      <c r="C5" s="2"/>
      <c r="D5" s="2"/>
      <c r="E5" s="2"/>
    </row>
    <row r="6" spans="1:5" x14ac:dyDescent="0.3">
      <c r="A6" s="66" t="s">
        <v>1</v>
      </c>
      <c r="B6" s="6"/>
      <c r="C6" s="6"/>
      <c r="D6" s="62" t="s">
        <v>2</v>
      </c>
      <c r="E6" s="62" t="s">
        <v>3</v>
      </c>
    </row>
    <row r="7" spans="1:5" x14ac:dyDescent="0.3">
      <c r="A7" s="66" t="s">
        <v>4</v>
      </c>
      <c r="B7" s="5"/>
      <c r="C7" s="5"/>
      <c r="D7" s="5"/>
      <c r="E7" s="6"/>
    </row>
    <row r="8" spans="1:5" x14ac:dyDescent="0.3">
      <c r="A8" s="8"/>
      <c r="B8" s="4" t="s">
        <v>5</v>
      </c>
      <c r="C8" s="50"/>
      <c r="D8" s="54">
        <f>1443.12</f>
        <v>1443.12</v>
      </c>
      <c r="E8" s="19">
        <f>D8</f>
        <v>1443.12</v>
      </c>
    </row>
    <row r="9" spans="1:5" x14ac:dyDescent="0.3">
      <c r="A9" s="8"/>
      <c r="B9" s="11" t="s">
        <v>6</v>
      </c>
      <c r="C9" s="11"/>
      <c r="D9" s="10">
        <v>0</v>
      </c>
      <c r="E9" s="19">
        <f>D9</f>
        <v>0</v>
      </c>
    </row>
    <row r="10" spans="1:5" x14ac:dyDescent="0.3">
      <c r="A10" s="8"/>
      <c r="B10" s="11" t="s">
        <v>7</v>
      </c>
      <c r="C10" s="11"/>
      <c r="D10" s="10">
        <v>0</v>
      </c>
      <c r="E10" s="19">
        <f>D10</f>
        <v>0</v>
      </c>
    </row>
    <row r="11" spans="1:5" x14ac:dyDescent="0.3">
      <c r="A11" s="8"/>
      <c r="B11" s="34" t="s">
        <v>8</v>
      </c>
      <c r="C11" s="34"/>
      <c r="D11" s="35"/>
      <c r="E11" s="36">
        <f>E10+E9+E8</f>
        <v>1443.12</v>
      </c>
    </row>
    <row r="12" spans="1:5" x14ac:dyDescent="0.3">
      <c r="A12" s="66" t="s">
        <v>9</v>
      </c>
      <c r="B12" s="51"/>
      <c r="C12" s="51"/>
      <c r="D12" s="32"/>
      <c r="E12" s="33"/>
    </row>
    <row r="13" spans="1:5" x14ac:dyDescent="0.3">
      <c r="A13" s="28" t="s">
        <v>10</v>
      </c>
      <c r="B13" s="29"/>
      <c r="C13" s="29"/>
      <c r="D13" s="31" t="s">
        <v>11</v>
      </c>
      <c r="E13" s="31" t="s">
        <v>12</v>
      </c>
    </row>
    <row r="14" spans="1:5" x14ac:dyDescent="0.3">
      <c r="A14" s="18" t="s">
        <v>13</v>
      </c>
      <c r="B14" s="23" t="s">
        <v>14</v>
      </c>
      <c r="C14" s="23"/>
      <c r="D14" s="15">
        <v>0.2</v>
      </c>
      <c r="E14" s="19">
        <f>E11*D14</f>
        <v>288.62399999999997</v>
      </c>
    </row>
    <row r="15" spans="1:5" x14ac:dyDescent="0.3">
      <c r="A15" s="18" t="s">
        <v>15</v>
      </c>
      <c r="B15" s="23" t="s">
        <v>16</v>
      </c>
      <c r="C15" s="23"/>
      <c r="D15" s="15">
        <v>0.08</v>
      </c>
      <c r="E15" s="19">
        <f>E11*D15</f>
        <v>115.44959999999999</v>
      </c>
    </row>
    <row r="16" spans="1:5" x14ac:dyDescent="0.3">
      <c r="A16" s="18" t="s">
        <v>17</v>
      </c>
      <c r="B16" s="23" t="s">
        <v>18</v>
      </c>
      <c r="C16" s="23"/>
      <c r="D16" s="15">
        <v>1.4999999999999999E-2</v>
      </c>
      <c r="E16" s="19">
        <f>D16*E11</f>
        <v>21.646799999999999</v>
      </c>
    </row>
    <row r="17" spans="1:8" x14ac:dyDescent="0.3">
      <c r="A17" s="18" t="s">
        <v>19</v>
      </c>
      <c r="B17" s="23" t="s">
        <v>20</v>
      </c>
      <c r="C17" s="23"/>
      <c r="D17" s="15">
        <v>0.01</v>
      </c>
      <c r="E17" s="19">
        <f>D17*E11</f>
        <v>14.431199999999999</v>
      </c>
    </row>
    <row r="18" spans="1:8" x14ac:dyDescent="0.3">
      <c r="A18" s="18" t="s">
        <v>21</v>
      </c>
      <c r="B18" s="23" t="s">
        <v>22</v>
      </c>
      <c r="C18" s="23"/>
      <c r="D18" s="15">
        <v>2E-3</v>
      </c>
      <c r="E18" s="19">
        <f>D18*E11</f>
        <v>2.8862399999999999</v>
      </c>
    </row>
    <row r="19" spans="1:8" x14ac:dyDescent="0.3">
      <c r="A19" s="18" t="s">
        <v>23</v>
      </c>
      <c r="B19" s="23" t="s">
        <v>24</v>
      </c>
      <c r="C19" s="23"/>
      <c r="D19" s="15">
        <v>6.0000000000000001E-3</v>
      </c>
      <c r="E19" s="19">
        <f>D19*E11</f>
        <v>8.6587199999999989</v>
      </c>
    </row>
    <row r="20" spans="1:8" x14ac:dyDescent="0.3">
      <c r="A20" s="18" t="s">
        <v>25</v>
      </c>
      <c r="B20" s="23" t="s">
        <v>26</v>
      </c>
      <c r="C20" s="23"/>
      <c r="D20" s="15">
        <v>2.5000000000000001E-2</v>
      </c>
      <c r="E20" s="19">
        <f>D20*E11</f>
        <v>36.077999999999996</v>
      </c>
    </row>
    <row r="21" spans="1:8" x14ac:dyDescent="0.3">
      <c r="A21" s="18" t="s">
        <v>27</v>
      </c>
      <c r="B21" s="23" t="s">
        <v>28</v>
      </c>
      <c r="C21" s="23"/>
      <c r="D21" s="15">
        <v>0.03</v>
      </c>
      <c r="E21" s="19">
        <f>D21*E11</f>
        <v>43.293599999999998</v>
      </c>
    </row>
    <row r="22" spans="1:8" x14ac:dyDescent="0.3">
      <c r="A22" s="37" t="s">
        <v>29</v>
      </c>
      <c r="B22" s="38"/>
      <c r="C22" s="38"/>
      <c r="D22" s="39">
        <f>SUM(D14:D21)</f>
        <v>0.3680000000000001</v>
      </c>
      <c r="E22" s="40">
        <f>SUM(E14:E21)</f>
        <v>531.06815999999992</v>
      </c>
    </row>
    <row r="23" spans="1:8" x14ac:dyDescent="0.3">
      <c r="A23" s="7" t="s">
        <v>30</v>
      </c>
      <c r="B23" s="2"/>
      <c r="C23" s="2"/>
      <c r="D23" s="13" t="s">
        <v>11</v>
      </c>
      <c r="E23" s="42" t="s">
        <v>31</v>
      </c>
    </row>
    <row r="24" spans="1:8" x14ac:dyDescent="0.3">
      <c r="A24" s="18" t="s">
        <v>32</v>
      </c>
      <c r="B24" s="74" t="s">
        <v>33</v>
      </c>
      <c r="C24" s="75"/>
      <c r="D24" s="15">
        <v>8.3299999999999999E-2</v>
      </c>
      <c r="E24" s="19">
        <f>D24*E11</f>
        <v>120.211896</v>
      </c>
    </row>
    <row r="25" spans="1:8" x14ac:dyDescent="0.3">
      <c r="A25" s="18" t="s">
        <v>34</v>
      </c>
      <c r="B25" s="74" t="s">
        <v>35</v>
      </c>
      <c r="C25" s="75"/>
      <c r="D25" s="15">
        <v>0.1111</v>
      </c>
      <c r="E25" s="19">
        <f>D25*E11</f>
        <v>160.33063199999998</v>
      </c>
      <c r="G25" s="64"/>
      <c r="H25" s="64"/>
    </row>
    <row r="26" spans="1:8" x14ac:dyDescent="0.3">
      <c r="A26" s="18" t="s">
        <v>36</v>
      </c>
      <c r="B26" s="74" t="s">
        <v>84</v>
      </c>
      <c r="C26" s="75"/>
      <c r="D26" s="15">
        <v>0.08</v>
      </c>
      <c r="E26" s="19">
        <f>D26*E11</f>
        <v>115.44959999999999</v>
      </c>
      <c r="H26" s="64"/>
    </row>
    <row r="27" spans="1:8" x14ac:dyDescent="0.3">
      <c r="A27" s="18" t="s">
        <v>37</v>
      </c>
      <c r="B27" s="74" t="s">
        <v>85</v>
      </c>
      <c r="C27" s="75"/>
      <c r="D27" s="15">
        <v>4.48E-2</v>
      </c>
      <c r="E27" s="19">
        <f>D27*E11</f>
        <v>64.651775999999998</v>
      </c>
    </row>
    <row r="28" spans="1:8" x14ac:dyDescent="0.3">
      <c r="A28" s="41" t="s">
        <v>38</v>
      </c>
      <c r="B28" s="38"/>
      <c r="C28" s="38"/>
      <c r="D28" s="39">
        <f>SUM(D24:D27)</f>
        <v>0.31920000000000004</v>
      </c>
      <c r="E28" s="40">
        <f>SUM(E24:E27)</f>
        <v>460.64390399999991</v>
      </c>
    </row>
    <row r="29" spans="1:8" x14ac:dyDescent="0.3">
      <c r="A29" s="18" t="s">
        <v>39</v>
      </c>
      <c r="B29" s="23"/>
      <c r="C29" s="23"/>
      <c r="D29" s="13" t="s">
        <v>11</v>
      </c>
      <c r="E29" s="42" t="s">
        <v>31</v>
      </c>
    </row>
    <row r="30" spans="1:8" x14ac:dyDescent="0.3">
      <c r="A30" s="18" t="s">
        <v>40</v>
      </c>
      <c r="B30" s="74" t="s">
        <v>41</v>
      </c>
      <c r="C30" s="75"/>
      <c r="D30" s="15">
        <v>0</v>
      </c>
      <c r="E30" s="19">
        <f>D30*E11</f>
        <v>0</v>
      </c>
    </row>
    <row r="31" spans="1:8" x14ac:dyDescent="0.3">
      <c r="A31" s="18" t="s">
        <v>42</v>
      </c>
      <c r="B31" s="74" t="s">
        <v>43</v>
      </c>
      <c r="C31" s="75"/>
      <c r="D31" s="15">
        <v>0</v>
      </c>
      <c r="E31" s="19">
        <f>D31*E11</f>
        <v>0</v>
      </c>
    </row>
    <row r="32" spans="1:8" x14ac:dyDescent="0.3">
      <c r="A32" s="18" t="s">
        <v>44</v>
      </c>
      <c r="B32" s="74" t="s">
        <v>45</v>
      </c>
      <c r="C32" s="75"/>
      <c r="D32" s="49">
        <v>0</v>
      </c>
      <c r="E32" s="19">
        <f>D32*E11</f>
        <v>0</v>
      </c>
    </row>
    <row r="33" spans="1:5" x14ac:dyDescent="0.3">
      <c r="A33" s="18" t="s">
        <v>46</v>
      </c>
      <c r="B33" s="74" t="s">
        <v>47</v>
      </c>
      <c r="C33" s="75"/>
      <c r="D33" s="15">
        <v>0</v>
      </c>
      <c r="E33" s="19">
        <f>D33*E11</f>
        <v>0</v>
      </c>
    </row>
    <row r="34" spans="1:5" x14ac:dyDescent="0.3">
      <c r="A34" s="18" t="s">
        <v>48</v>
      </c>
      <c r="B34" s="74" t="s">
        <v>49</v>
      </c>
      <c r="C34" s="75"/>
      <c r="D34" s="15">
        <v>0</v>
      </c>
      <c r="E34" s="19">
        <f>D34*E11</f>
        <v>0</v>
      </c>
    </row>
    <row r="35" spans="1:5" x14ac:dyDescent="0.3">
      <c r="A35" s="18" t="s">
        <v>50</v>
      </c>
      <c r="B35" s="74" t="s">
        <v>51</v>
      </c>
      <c r="C35" s="75"/>
      <c r="D35" s="15">
        <v>0</v>
      </c>
      <c r="E35" s="19">
        <f>D35*E11</f>
        <v>0</v>
      </c>
    </row>
    <row r="36" spans="1:5" x14ac:dyDescent="0.3">
      <c r="A36" s="18" t="s">
        <v>52</v>
      </c>
      <c r="B36" s="74" t="s">
        <v>53</v>
      </c>
      <c r="C36" s="75"/>
      <c r="D36" s="15">
        <v>0</v>
      </c>
      <c r="E36" s="19">
        <f>D36*E11</f>
        <v>0</v>
      </c>
    </row>
    <row r="37" spans="1:5" x14ac:dyDescent="0.3">
      <c r="A37" s="41" t="s">
        <v>54</v>
      </c>
      <c r="B37" s="38"/>
      <c r="C37" s="38"/>
      <c r="D37" s="39">
        <f>SUM(D30:D36)</f>
        <v>0</v>
      </c>
      <c r="E37" s="40">
        <f>SUM(E30:E36)</f>
        <v>0</v>
      </c>
    </row>
    <row r="38" spans="1:5" x14ac:dyDescent="0.3">
      <c r="A38" s="7" t="s">
        <v>55</v>
      </c>
      <c r="B38" s="2"/>
      <c r="C38" s="2"/>
      <c r="D38" s="22"/>
      <c r="E38" s="27"/>
    </row>
    <row r="39" spans="1:5" x14ac:dyDescent="0.3">
      <c r="A39" s="18" t="s">
        <v>56</v>
      </c>
      <c r="B39" s="23" t="s">
        <v>57</v>
      </c>
      <c r="C39" s="23"/>
      <c r="D39" s="15">
        <v>0</v>
      </c>
      <c r="E39" s="19">
        <f>D39</f>
        <v>0</v>
      </c>
    </row>
    <row r="40" spans="1:5" x14ac:dyDescent="0.3">
      <c r="A40" s="18" t="s">
        <v>58</v>
      </c>
      <c r="B40" s="23" t="s">
        <v>59</v>
      </c>
      <c r="C40" s="23"/>
      <c r="D40" s="15">
        <v>0</v>
      </c>
      <c r="E40" s="19">
        <f>D40*0.2</f>
        <v>0</v>
      </c>
    </row>
    <row r="41" spans="1:5" x14ac:dyDescent="0.3">
      <c r="A41" s="18" t="s">
        <v>60</v>
      </c>
      <c r="B41" s="23" t="s">
        <v>61</v>
      </c>
      <c r="C41" s="23"/>
      <c r="D41" s="15">
        <v>0</v>
      </c>
      <c r="E41" s="19">
        <f>D41*E11</f>
        <v>0</v>
      </c>
    </row>
    <row r="42" spans="1:5" x14ac:dyDescent="0.3">
      <c r="A42" s="14" t="s">
        <v>62</v>
      </c>
      <c r="B42" s="3"/>
      <c r="C42" s="3"/>
      <c r="D42" s="16">
        <f>D41+D40+D39</f>
        <v>0</v>
      </c>
      <c r="E42" s="25">
        <f>SUM(E39:E41)</f>
        <v>0</v>
      </c>
    </row>
    <row r="43" spans="1:5" x14ac:dyDescent="0.3">
      <c r="A43" s="14" t="s">
        <v>89</v>
      </c>
      <c r="B43" s="3"/>
      <c r="C43" s="3"/>
      <c r="D43" s="24"/>
      <c r="E43" s="25">
        <f>E42+E37+E28+E22</f>
        <v>991.71206399999983</v>
      </c>
    </row>
    <row r="44" spans="1:5" x14ac:dyDescent="0.3">
      <c r="A44" s="41" t="s">
        <v>90</v>
      </c>
      <c r="B44" s="37"/>
      <c r="C44" s="37"/>
      <c r="D44" s="52">
        <f>D42+D37+D28+D22</f>
        <v>0.68720000000000014</v>
      </c>
      <c r="E44" s="40">
        <f>E43+E11</f>
        <v>2434.8320639999997</v>
      </c>
    </row>
    <row r="45" spans="1:5" x14ac:dyDescent="0.3">
      <c r="A45" s="7"/>
      <c r="B45" s="76" t="s">
        <v>98</v>
      </c>
      <c r="C45" s="77"/>
      <c r="D45" s="12"/>
      <c r="E45" s="26"/>
    </row>
    <row r="46" spans="1:5" x14ac:dyDescent="0.3">
      <c r="A46" s="1"/>
      <c r="B46" s="74" t="s">
        <v>63</v>
      </c>
      <c r="C46" s="75"/>
      <c r="D46" s="24"/>
      <c r="E46" s="19">
        <v>0</v>
      </c>
    </row>
    <row r="47" spans="1:5" x14ac:dyDescent="0.3">
      <c r="A47" s="1"/>
      <c r="B47" s="74" t="s">
        <v>87</v>
      </c>
      <c r="C47" s="75"/>
      <c r="D47" s="24"/>
      <c r="E47" s="19">
        <v>0</v>
      </c>
    </row>
    <row r="48" spans="1:5" x14ac:dyDescent="0.3">
      <c r="A48" s="1"/>
      <c r="B48" s="74" t="s">
        <v>64</v>
      </c>
      <c r="C48" s="75"/>
      <c r="D48" s="10"/>
      <c r="E48" s="19">
        <v>0</v>
      </c>
    </row>
    <row r="49" spans="1:5" x14ac:dyDescent="0.3">
      <c r="A49" s="1"/>
      <c r="B49" s="74" t="s">
        <v>86</v>
      </c>
      <c r="C49" s="75"/>
      <c r="D49" s="24">
        <v>44</v>
      </c>
      <c r="E49" s="19">
        <f>D49*4.4</f>
        <v>193.60000000000002</v>
      </c>
    </row>
    <row r="50" spans="1:5" x14ac:dyDescent="0.3">
      <c r="A50" s="1"/>
      <c r="B50" s="74" t="s">
        <v>65</v>
      </c>
      <c r="C50" s="75"/>
      <c r="D50" s="65">
        <v>0.06</v>
      </c>
      <c r="E50" s="19">
        <f>D8*D50</f>
        <v>86.587199999999996</v>
      </c>
    </row>
    <row r="51" spans="1:5" x14ac:dyDescent="0.3">
      <c r="A51" s="1"/>
      <c r="B51" s="74" t="s">
        <v>66</v>
      </c>
      <c r="C51" s="75"/>
      <c r="D51" s="24"/>
      <c r="E51" s="19">
        <v>0</v>
      </c>
    </row>
    <row r="52" spans="1:5" x14ac:dyDescent="0.3">
      <c r="A52" s="1"/>
      <c r="B52" s="3" t="s">
        <v>67</v>
      </c>
      <c r="C52" s="3"/>
      <c r="D52" s="24"/>
      <c r="E52" s="25">
        <f>E51+E49+E47+E46-E48-E50</f>
        <v>107.01280000000003</v>
      </c>
    </row>
    <row r="53" spans="1:5" x14ac:dyDescent="0.3">
      <c r="A53" s="1"/>
      <c r="B53" s="37" t="s">
        <v>68</v>
      </c>
      <c r="C53" s="46"/>
      <c r="D53" s="43"/>
      <c r="E53" s="40">
        <f>E52+E44</f>
        <v>2541.8448639999997</v>
      </c>
    </row>
    <row r="54" spans="1:5" x14ac:dyDescent="0.3">
      <c r="A54" s="1"/>
      <c r="B54" s="23" t="s">
        <v>69</v>
      </c>
      <c r="C54" s="23"/>
      <c r="D54" s="15">
        <v>0.1</v>
      </c>
      <c r="E54" s="19">
        <f>E53*D54</f>
        <v>254.18448639999997</v>
      </c>
    </row>
    <row r="55" spans="1:5" x14ac:dyDescent="0.3">
      <c r="A55" s="1"/>
      <c r="B55" s="34" t="s">
        <v>75</v>
      </c>
      <c r="C55" s="47"/>
      <c r="D55" s="44"/>
      <c r="E55" s="45">
        <f>E53+E54</f>
        <v>2796.0293503999997</v>
      </c>
    </row>
    <row r="56" spans="1:5" x14ac:dyDescent="0.3">
      <c r="A56" s="1"/>
      <c r="B56" s="2"/>
      <c r="C56" s="2"/>
      <c r="D56" s="12"/>
      <c r="E56" s="12"/>
    </row>
    <row r="57" spans="1:5" x14ac:dyDescent="0.3">
      <c r="A57" s="1"/>
      <c r="B57" s="9" t="s">
        <v>70</v>
      </c>
      <c r="C57" s="9"/>
      <c r="D57" s="12"/>
      <c r="E57" s="12"/>
    </row>
    <row r="58" spans="1:5" x14ac:dyDescent="0.3">
      <c r="A58" s="1"/>
      <c r="B58" s="2"/>
      <c r="C58" s="2"/>
      <c r="D58" s="78"/>
      <c r="E58" s="78"/>
    </row>
    <row r="59" spans="1:5" x14ac:dyDescent="0.3">
      <c r="A59" s="1"/>
      <c r="B59" s="23" t="s">
        <v>71</v>
      </c>
      <c r="C59" s="8" t="s">
        <v>72</v>
      </c>
      <c r="D59" s="61" t="s">
        <v>97</v>
      </c>
      <c r="E59" s="61" t="s">
        <v>73</v>
      </c>
    </row>
    <row r="60" spans="1:5" x14ac:dyDescent="0.3">
      <c r="A60" s="1"/>
      <c r="B60" s="23" t="s">
        <v>91</v>
      </c>
      <c r="C60" s="19">
        <f>E11</f>
        <v>1443.12</v>
      </c>
      <c r="D60" s="61">
        <v>1</v>
      </c>
      <c r="E60" s="19">
        <f>D60*C60</f>
        <v>1443.12</v>
      </c>
    </row>
    <row r="61" spans="1:5" x14ac:dyDescent="0.3">
      <c r="A61" s="1"/>
      <c r="B61" s="23" t="s">
        <v>92</v>
      </c>
      <c r="C61" s="19">
        <f>E43</f>
        <v>991.71206399999983</v>
      </c>
      <c r="D61" s="61">
        <v>1</v>
      </c>
      <c r="E61" s="19">
        <f>C61*D61</f>
        <v>991.71206399999983</v>
      </c>
    </row>
    <row r="62" spans="1:5" x14ac:dyDescent="0.3">
      <c r="A62" s="1"/>
      <c r="B62" s="23" t="s">
        <v>93</v>
      </c>
      <c r="C62" s="19">
        <f>E54</f>
        <v>254.18448639999997</v>
      </c>
      <c r="D62" s="61">
        <v>1</v>
      </c>
      <c r="E62" s="19">
        <f>C62*D62</f>
        <v>254.18448639999997</v>
      </c>
    </row>
    <row r="63" spans="1:5" x14ac:dyDescent="0.3">
      <c r="A63" s="1"/>
      <c r="B63" s="23" t="s">
        <v>74</v>
      </c>
      <c r="C63" s="25">
        <f>SUM(C60:C62)</f>
        <v>2689.0165503999997</v>
      </c>
      <c r="D63" s="48"/>
      <c r="E63" s="25">
        <f>SUM(E60:E62)</f>
        <v>2689.0165503999997</v>
      </c>
    </row>
    <row r="64" spans="1:5" x14ac:dyDescent="0.3">
      <c r="A64" s="1"/>
      <c r="B64" s="2"/>
      <c r="C64" s="2"/>
      <c r="D64" s="12"/>
      <c r="E64" s="12"/>
    </row>
  </sheetData>
  <mergeCells count="21">
    <mergeCell ref="B51:C51"/>
    <mergeCell ref="D58:E58"/>
    <mergeCell ref="A3:E4"/>
    <mergeCell ref="A2:E2"/>
    <mergeCell ref="B45:C45"/>
    <mergeCell ref="B46:C46"/>
    <mergeCell ref="B47:C47"/>
    <mergeCell ref="B48:C48"/>
    <mergeCell ref="B49:C49"/>
    <mergeCell ref="B50:C50"/>
    <mergeCell ref="B31:C31"/>
    <mergeCell ref="B32:C32"/>
    <mergeCell ref="B33:C33"/>
    <mergeCell ref="B34:C34"/>
    <mergeCell ref="B35:C35"/>
    <mergeCell ref="B36:C36"/>
    <mergeCell ref="B24:C24"/>
    <mergeCell ref="B25:C25"/>
    <mergeCell ref="B26:C26"/>
    <mergeCell ref="B27:C27"/>
    <mergeCell ref="B30:C30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3" workbookViewId="0">
      <selection activeCell="F12" sqref="F12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79" t="s">
        <v>0</v>
      </c>
      <c r="B2" s="79"/>
      <c r="C2" s="79"/>
      <c r="D2" s="79"/>
      <c r="E2" s="79"/>
    </row>
    <row r="3" spans="1:5" ht="15" customHeight="1" x14ac:dyDescent="0.3">
      <c r="A3" s="80" t="s">
        <v>102</v>
      </c>
      <c r="B3" s="80"/>
      <c r="C3" s="80"/>
      <c r="D3" s="80"/>
      <c r="E3" s="81"/>
    </row>
    <row r="4" spans="1:5" x14ac:dyDescent="0.3">
      <c r="A4" s="80"/>
      <c r="B4" s="80"/>
      <c r="C4" s="80"/>
      <c r="D4" s="80"/>
      <c r="E4" s="81"/>
    </row>
    <row r="5" spans="1:5" x14ac:dyDescent="0.3">
      <c r="A5" s="1"/>
      <c r="B5" s="2"/>
      <c r="C5" s="2"/>
      <c r="D5" s="2"/>
      <c r="E5" s="2"/>
    </row>
    <row r="6" spans="1:5" x14ac:dyDescent="0.3">
      <c r="A6" s="67" t="s">
        <v>1</v>
      </c>
      <c r="B6" s="6"/>
      <c r="C6" s="6"/>
      <c r="D6" s="62" t="s">
        <v>2</v>
      </c>
      <c r="E6" s="62" t="s">
        <v>3</v>
      </c>
    </row>
    <row r="7" spans="1:5" x14ac:dyDescent="0.3">
      <c r="A7" s="67" t="s">
        <v>4</v>
      </c>
      <c r="B7" s="5"/>
      <c r="C7" s="5"/>
      <c r="D7" s="5"/>
      <c r="E7" s="6"/>
    </row>
    <row r="8" spans="1:5" x14ac:dyDescent="0.3">
      <c r="A8" s="8"/>
      <c r="B8" s="4" t="s">
        <v>5</v>
      </c>
      <c r="C8" s="50"/>
      <c r="D8" s="54">
        <f>1443.12*2</f>
        <v>2886.24</v>
      </c>
      <c r="E8" s="19">
        <f>D8</f>
        <v>2886.24</v>
      </c>
    </row>
    <row r="9" spans="1:5" x14ac:dyDescent="0.3">
      <c r="A9" s="8"/>
      <c r="B9" s="11" t="s">
        <v>6</v>
      </c>
      <c r="C9" s="11"/>
      <c r="D9" s="10">
        <v>0</v>
      </c>
      <c r="E9" s="19">
        <f>D9</f>
        <v>0</v>
      </c>
    </row>
    <row r="10" spans="1:5" x14ac:dyDescent="0.3">
      <c r="A10" s="8"/>
      <c r="B10" s="11" t="s">
        <v>7</v>
      </c>
      <c r="C10" s="11"/>
      <c r="D10" s="10">
        <v>0</v>
      </c>
      <c r="E10" s="19">
        <f>D10</f>
        <v>0</v>
      </c>
    </row>
    <row r="11" spans="1:5" x14ac:dyDescent="0.3">
      <c r="A11" s="8"/>
      <c r="B11" s="34" t="s">
        <v>8</v>
      </c>
      <c r="C11" s="34"/>
      <c r="D11" s="35"/>
      <c r="E11" s="36">
        <f>E10+E9+E8</f>
        <v>2886.24</v>
      </c>
    </row>
    <row r="12" spans="1:5" x14ac:dyDescent="0.3">
      <c r="A12" s="67" t="s">
        <v>9</v>
      </c>
      <c r="B12" s="73"/>
      <c r="C12" s="73"/>
      <c r="D12" s="32"/>
      <c r="E12" s="33"/>
    </row>
    <row r="13" spans="1:5" x14ac:dyDescent="0.3">
      <c r="A13" s="28" t="s">
        <v>10</v>
      </c>
      <c r="B13" s="29"/>
      <c r="C13" s="29"/>
      <c r="D13" s="31" t="s">
        <v>11</v>
      </c>
      <c r="E13" s="31" t="s">
        <v>12</v>
      </c>
    </row>
    <row r="14" spans="1:5" x14ac:dyDescent="0.3">
      <c r="A14" s="18" t="s">
        <v>13</v>
      </c>
      <c r="B14" s="23" t="s">
        <v>14</v>
      </c>
      <c r="C14" s="23"/>
      <c r="D14" s="15">
        <v>0</v>
      </c>
      <c r="E14" s="19">
        <f>E11*D14</f>
        <v>0</v>
      </c>
    </row>
    <row r="15" spans="1:5" x14ac:dyDescent="0.3">
      <c r="A15" s="18" t="s">
        <v>15</v>
      </c>
      <c r="B15" s="23" t="s">
        <v>16</v>
      </c>
      <c r="C15" s="23"/>
      <c r="D15" s="15">
        <v>0</v>
      </c>
      <c r="E15" s="19">
        <f>E11*D15</f>
        <v>0</v>
      </c>
    </row>
    <row r="16" spans="1:5" x14ac:dyDescent="0.3">
      <c r="A16" s="18" t="s">
        <v>17</v>
      </c>
      <c r="B16" s="23" t="s">
        <v>18</v>
      </c>
      <c r="C16" s="23"/>
      <c r="D16" s="15">
        <v>0</v>
      </c>
      <c r="E16" s="19">
        <f>D16*E11</f>
        <v>0</v>
      </c>
    </row>
    <row r="17" spans="1:8" x14ac:dyDescent="0.3">
      <c r="A17" s="18" t="s">
        <v>19</v>
      </c>
      <c r="B17" s="23" t="s">
        <v>20</v>
      </c>
      <c r="C17" s="23"/>
      <c r="D17" s="15">
        <v>0</v>
      </c>
      <c r="E17" s="19">
        <f>D17*E11</f>
        <v>0</v>
      </c>
    </row>
    <row r="18" spans="1:8" x14ac:dyDescent="0.3">
      <c r="A18" s="18" t="s">
        <v>21</v>
      </c>
      <c r="B18" s="23" t="s">
        <v>22</v>
      </c>
      <c r="C18" s="23"/>
      <c r="D18" s="15">
        <v>0</v>
      </c>
      <c r="E18" s="19">
        <f>D18*E11</f>
        <v>0</v>
      </c>
    </row>
    <row r="19" spans="1:8" x14ac:dyDescent="0.3">
      <c r="A19" s="18" t="s">
        <v>23</v>
      </c>
      <c r="B19" s="23" t="s">
        <v>24</v>
      </c>
      <c r="C19" s="23"/>
      <c r="D19" s="15">
        <v>0</v>
      </c>
      <c r="E19" s="19">
        <f>D19*E11</f>
        <v>0</v>
      </c>
    </row>
    <row r="20" spans="1:8" x14ac:dyDescent="0.3">
      <c r="A20" s="18" t="s">
        <v>25</v>
      </c>
      <c r="B20" s="23" t="s">
        <v>26</v>
      </c>
      <c r="C20" s="23"/>
      <c r="D20" s="15">
        <v>0</v>
      </c>
      <c r="E20" s="19">
        <f>D20*E11</f>
        <v>0</v>
      </c>
    </row>
    <row r="21" spans="1:8" x14ac:dyDescent="0.3">
      <c r="A21" s="18" t="s">
        <v>27</v>
      </c>
      <c r="B21" s="23" t="s">
        <v>28</v>
      </c>
      <c r="C21" s="23"/>
      <c r="D21" s="15">
        <v>0</v>
      </c>
      <c r="E21" s="19">
        <f>D21*E11</f>
        <v>0</v>
      </c>
    </row>
    <row r="22" spans="1:8" x14ac:dyDescent="0.3">
      <c r="A22" s="37" t="s">
        <v>29</v>
      </c>
      <c r="B22" s="38"/>
      <c r="C22" s="38"/>
      <c r="D22" s="39">
        <f>SUM(D14:D21)</f>
        <v>0</v>
      </c>
      <c r="E22" s="40">
        <f>SUM(E14:E21)</f>
        <v>0</v>
      </c>
    </row>
    <row r="23" spans="1:8" x14ac:dyDescent="0.3">
      <c r="A23" s="7" t="s">
        <v>30</v>
      </c>
      <c r="B23" s="2"/>
      <c r="C23" s="2"/>
      <c r="D23" s="13" t="s">
        <v>11</v>
      </c>
      <c r="E23" s="42" t="s">
        <v>31</v>
      </c>
    </row>
    <row r="24" spans="1:8" x14ac:dyDescent="0.3">
      <c r="A24" s="18" t="s">
        <v>32</v>
      </c>
      <c r="B24" s="74" t="s">
        <v>33</v>
      </c>
      <c r="C24" s="75"/>
      <c r="D24" s="15">
        <v>0</v>
      </c>
      <c r="E24" s="19">
        <f>D24*E11</f>
        <v>0</v>
      </c>
    </row>
    <row r="25" spans="1:8" x14ac:dyDescent="0.3">
      <c r="A25" s="18" t="s">
        <v>34</v>
      </c>
      <c r="B25" s="74" t="s">
        <v>35</v>
      </c>
      <c r="C25" s="75"/>
      <c r="D25" s="15">
        <v>0</v>
      </c>
      <c r="E25" s="19">
        <f>D25*E11</f>
        <v>0</v>
      </c>
      <c r="G25" s="64"/>
      <c r="H25" s="64"/>
    </row>
    <row r="26" spans="1:8" x14ac:dyDescent="0.3">
      <c r="A26" s="18" t="s">
        <v>36</v>
      </c>
      <c r="B26" s="74" t="s">
        <v>84</v>
      </c>
      <c r="C26" s="75"/>
      <c r="D26" s="15">
        <v>0</v>
      </c>
      <c r="E26" s="19">
        <f>D26*E11</f>
        <v>0</v>
      </c>
      <c r="H26" s="64"/>
    </row>
    <row r="27" spans="1:8" x14ac:dyDescent="0.3">
      <c r="A27" s="18" t="s">
        <v>37</v>
      </c>
      <c r="B27" s="74" t="s">
        <v>85</v>
      </c>
      <c r="C27" s="75"/>
      <c r="D27" s="15">
        <v>0</v>
      </c>
      <c r="E27" s="19">
        <f>D27*E11</f>
        <v>0</v>
      </c>
    </row>
    <row r="28" spans="1:8" x14ac:dyDescent="0.3">
      <c r="A28" s="41" t="s">
        <v>38</v>
      </c>
      <c r="B28" s="38"/>
      <c r="C28" s="38"/>
      <c r="D28" s="39">
        <f>SUM(D24:D27)</f>
        <v>0</v>
      </c>
      <c r="E28" s="40">
        <f>SUM(E24:E27)</f>
        <v>0</v>
      </c>
    </row>
    <row r="29" spans="1:8" x14ac:dyDescent="0.3">
      <c r="A29" s="18" t="s">
        <v>39</v>
      </c>
      <c r="B29" s="23"/>
      <c r="C29" s="23"/>
      <c r="D29" s="13" t="s">
        <v>11</v>
      </c>
      <c r="E29" s="42" t="s">
        <v>31</v>
      </c>
    </row>
    <row r="30" spans="1:8" x14ac:dyDescent="0.3">
      <c r="A30" s="18" t="s">
        <v>40</v>
      </c>
      <c r="B30" s="74" t="s">
        <v>41</v>
      </c>
      <c r="C30" s="75"/>
      <c r="D30" s="15">
        <v>0</v>
      </c>
      <c r="E30" s="19">
        <f>D30*E11</f>
        <v>0</v>
      </c>
    </row>
    <row r="31" spans="1:8" x14ac:dyDescent="0.3">
      <c r="A31" s="18" t="s">
        <v>42</v>
      </c>
      <c r="B31" s="74" t="s">
        <v>43</v>
      </c>
      <c r="C31" s="75"/>
      <c r="D31" s="15">
        <v>0</v>
      </c>
      <c r="E31" s="19">
        <f>D31*E11</f>
        <v>0</v>
      </c>
    </row>
    <row r="32" spans="1:8" x14ac:dyDescent="0.3">
      <c r="A32" s="18" t="s">
        <v>44</v>
      </c>
      <c r="B32" s="74" t="s">
        <v>45</v>
      </c>
      <c r="C32" s="75"/>
      <c r="D32" s="49">
        <v>0</v>
      </c>
      <c r="E32" s="19">
        <f>D32*E11</f>
        <v>0</v>
      </c>
    </row>
    <row r="33" spans="1:5" x14ac:dyDescent="0.3">
      <c r="A33" s="18" t="s">
        <v>46</v>
      </c>
      <c r="B33" s="74" t="s">
        <v>47</v>
      </c>
      <c r="C33" s="75"/>
      <c r="D33" s="15">
        <v>0</v>
      </c>
      <c r="E33" s="19">
        <f>D33*E11</f>
        <v>0</v>
      </c>
    </row>
    <row r="34" spans="1:5" x14ac:dyDescent="0.3">
      <c r="A34" s="18" t="s">
        <v>48</v>
      </c>
      <c r="B34" s="74" t="s">
        <v>49</v>
      </c>
      <c r="C34" s="75"/>
      <c r="D34" s="15">
        <v>0</v>
      </c>
      <c r="E34" s="19">
        <f>D34*E11</f>
        <v>0</v>
      </c>
    </row>
    <row r="35" spans="1:5" x14ac:dyDescent="0.3">
      <c r="A35" s="18" t="s">
        <v>50</v>
      </c>
      <c r="B35" s="74" t="s">
        <v>51</v>
      </c>
      <c r="C35" s="75"/>
      <c r="D35" s="15">
        <v>0</v>
      </c>
      <c r="E35" s="19">
        <f>D35*E11</f>
        <v>0</v>
      </c>
    </row>
    <row r="36" spans="1:5" x14ac:dyDescent="0.3">
      <c r="A36" s="18" t="s">
        <v>52</v>
      </c>
      <c r="B36" s="74" t="s">
        <v>53</v>
      </c>
      <c r="C36" s="75"/>
      <c r="D36" s="15">
        <v>0</v>
      </c>
      <c r="E36" s="19">
        <f>D36*E11</f>
        <v>0</v>
      </c>
    </row>
    <row r="37" spans="1:5" x14ac:dyDescent="0.3">
      <c r="A37" s="41" t="s">
        <v>54</v>
      </c>
      <c r="B37" s="38"/>
      <c r="C37" s="38"/>
      <c r="D37" s="39">
        <f>SUM(D30:D36)</f>
        <v>0</v>
      </c>
      <c r="E37" s="40">
        <f>SUM(E30:E36)</f>
        <v>0</v>
      </c>
    </row>
    <row r="38" spans="1:5" x14ac:dyDescent="0.3">
      <c r="A38" s="7" t="s">
        <v>55</v>
      </c>
      <c r="B38" s="2"/>
      <c r="C38" s="2"/>
      <c r="D38" s="22"/>
      <c r="E38" s="27"/>
    </row>
    <row r="39" spans="1:5" x14ac:dyDescent="0.3">
      <c r="A39" s="18" t="s">
        <v>56</v>
      </c>
      <c r="B39" s="23" t="s">
        <v>57</v>
      </c>
      <c r="C39" s="23"/>
      <c r="D39" s="15">
        <v>0</v>
      </c>
      <c r="E39" s="19">
        <f>D39</f>
        <v>0</v>
      </c>
    </row>
    <row r="40" spans="1:5" x14ac:dyDescent="0.3">
      <c r="A40" s="18" t="s">
        <v>58</v>
      </c>
      <c r="B40" s="23" t="s">
        <v>59</v>
      </c>
      <c r="C40" s="23"/>
      <c r="D40" s="15">
        <v>0</v>
      </c>
      <c r="E40" s="19">
        <f>D40*0.2</f>
        <v>0</v>
      </c>
    </row>
    <row r="41" spans="1:5" x14ac:dyDescent="0.3">
      <c r="A41" s="18" t="s">
        <v>60</v>
      </c>
      <c r="B41" s="23" t="s">
        <v>61</v>
      </c>
      <c r="C41" s="23"/>
      <c r="D41" s="15">
        <v>0</v>
      </c>
      <c r="E41" s="19">
        <f>D41*E11</f>
        <v>0</v>
      </c>
    </row>
    <row r="42" spans="1:5" x14ac:dyDescent="0.3">
      <c r="A42" s="14" t="s">
        <v>62</v>
      </c>
      <c r="B42" s="3"/>
      <c r="C42" s="3"/>
      <c r="D42" s="16">
        <f>D41+D40+D39</f>
        <v>0</v>
      </c>
      <c r="E42" s="25">
        <f>SUM(E39:E41)</f>
        <v>0</v>
      </c>
    </row>
    <row r="43" spans="1:5" x14ac:dyDescent="0.3">
      <c r="A43" s="14" t="s">
        <v>89</v>
      </c>
      <c r="B43" s="3"/>
      <c r="C43" s="3"/>
      <c r="D43" s="24"/>
      <c r="E43" s="25">
        <f>E42+E37+E28+E22</f>
        <v>0</v>
      </c>
    </row>
    <row r="44" spans="1:5" x14ac:dyDescent="0.3">
      <c r="A44" s="41" t="s">
        <v>90</v>
      </c>
      <c r="B44" s="37"/>
      <c r="C44" s="37"/>
      <c r="D44" s="52">
        <f>D42+D37+D28+D22</f>
        <v>0</v>
      </c>
      <c r="E44" s="40">
        <f>E43+E11</f>
        <v>2886.24</v>
      </c>
    </row>
    <row r="45" spans="1:5" x14ac:dyDescent="0.3">
      <c r="A45" s="7"/>
      <c r="B45" s="76" t="s">
        <v>98</v>
      </c>
      <c r="C45" s="77"/>
      <c r="D45" s="12"/>
      <c r="E45" s="26"/>
    </row>
    <row r="46" spans="1:5" x14ac:dyDescent="0.3">
      <c r="A46" s="1"/>
      <c r="B46" s="74" t="s">
        <v>63</v>
      </c>
      <c r="C46" s="75"/>
      <c r="D46" s="24"/>
      <c r="E46" s="19">
        <v>0</v>
      </c>
    </row>
    <row r="47" spans="1:5" x14ac:dyDescent="0.3">
      <c r="A47" s="1"/>
      <c r="B47" s="74" t="s">
        <v>87</v>
      </c>
      <c r="C47" s="75"/>
      <c r="D47" s="24"/>
      <c r="E47" s="19">
        <v>0</v>
      </c>
    </row>
    <row r="48" spans="1:5" x14ac:dyDescent="0.3">
      <c r="A48" s="1"/>
      <c r="B48" s="74" t="s">
        <v>64</v>
      </c>
      <c r="C48" s="75"/>
      <c r="D48" s="10"/>
      <c r="E48" s="19">
        <v>0</v>
      </c>
    </row>
    <row r="49" spans="1:5" x14ac:dyDescent="0.3">
      <c r="A49" s="1"/>
      <c r="B49" s="74" t="s">
        <v>86</v>
      </c>
      <c r="C49" s="75"/>
      <c r="D49" s="24"/>
      <c r="E49" s="19">
        <f>D49*4.4</f>
        <v>0</v>
      </c>
    </row>
    <row r="50" spans="1:5" x14ac:dyDescent="0.3">
      <c r="A50" s="1"/>
      <c r="B50" s="74" t="s">
        <v>65</v>
      </c>
      <c r="C50" s="75"/>
      <c r="D50" s="65"/>
      <c r="E50" s="19">
        <f>D8*D50</f>
        <v>0</v>
      </c>
    </row>
    <row r="51" spans="1:5" x14ac:dyDescent="0.3">
      <c r="A51" s="1"/>
      <c r="B51" s="74" t="s">
        <v>66</v>
      </c>
      <c r="C51" s="75"/>
      <c r="D51" s="24"/>
      <c r="E51" s="19">
        <v>0</v>
      </c>
    </row>
    <row r="52" spans="1:5" x14ac:dyDescent="0.3">
      <c r="A52" s="1"/>
      <c r="B52" s="3" t="s">
        <v>67</v>
      </c>
      <c r="C52" s="3"/>
      <c r="D52" s="24"/>
      <c r="E52" s="25">
        <f>E51+E49+E47+E46-E48-E50</f>
        <v>0</v>
      </c>
    </row>
    <row r="53" spans="1:5" x14ac:dyDescent="0.3">
      <c r="A53" s="1"/>
      <c r="B53" s="37" t="s">
        <v>68</v>
      </c>
      <c r="C53" s="46"/>
      <c r="D53" s="43"/>
      <c r="E53" s="40">
        <f>E52+E44</f>
        <v>2886.24</v>
      </c>
    </row>
    <row r="54" spans="1:5" x14ac:dyDescent="0.3">
      <c r="A54" s="1"/>
      <c r="B54" s="23" t="s">
        <v>69</v>
      </c>
      <c r="C54" s="23"/>
      <c r="D54" s="69">
        <v>0.1</v>
      </c>
      <c r="E54" s="19">
        <f>E53*D54</f>
        <v>288.62399999999997</v>
      </c>
    </row>
    <row r="55" spans="1:5" x14ac:dyDescent="0.3">
      <c r="A55" s="1"/>
      <c r="B55" s="4" t="s">
        <v>99</v>
      </c>
      <c r="C55" s="6"/>
      <c r="D55" s="71">
        <v>1212</v>
      </c>
      <c r="E55" s="70">
        <f>D55*5%+1+5</f>
        <v>66.599999999999994</v>
      </c>
    </row>
    <row r="56" spans="1:5" x14ac:dyDescent="0.3">
      <c r="A56" s="1"/>
      <c r="B56" s="34" t="s">
        <v>75</v>
      </c>
      <c r="C56" s="47"/>
      <c r="D56" s="44"/>
      <c r="E56" s="45">
        <f>E53+SUM(E54:E55)</f>
        <v>3241.4639999999999</v>
      </c>
    </row>
    <row r="57" spans="1:5" x14ac:dyDescent="0.3">
      <c r="A57" s="1"/>
      <c r="B57" s="2"/>
      <c r="C57" s="2"/>
      <c r="D57" s="12"/>
      <c r="E57" s="12"/>
    </row>
    <row r="58" spans="1:5" x14ac:dyDescent="0.3">
      <c r="A58" s="1"/>
      <c r="B58" s="9" t="s">
        <v>70</v>
      </c>
      <c r="C58" s="9"/>
      <c r="D58" s="12"/>
      <c r="E58" s="12"/>
    </row>
    <row r="59" spans="1:5" x14ac:dyDescent="0.3">
      <c r="A59" s="1"/>
      <c r="B59" s="2"/>
      <c r="C59" s="2"/>
      <c r="D59" s="78"/>
      <c r="E59" s="78"/>
    </row>
    <row r="60" spans="1:5" x14ac:dyDescent="0.3">
      <c r="A60" s="1"/>
      <c r="B60" s="23" t="s">
        <v>71</v>
      </c>
      <c r="C60" s="8" t="s">
        <v>72</v>
      </c>
      <c r="D60" s="68" t="s">
        <v>88</v>
      </c>
      <c r="E60" s="68" t="s">
        <v>73</v>
      </c>
    </row>
    <row r="61" spans="1:5" x14ac:dyDescent="0.3">
      <c r="A61" s="1"/>
      <c r="B61" s="23" t="s">
        <v>91</v>
      </c>
      <c r="C61" s="19">
        <f>E11</f>
        <v>2886.24</v>
      </c>
      <c r="D61" s="68">
        <v>1</v>
      </c>
      <c r="E61" s="19">
        <f>D61*C61</f>
        <v>2886.24</v>
      </c>
    </row>
    <row r="62" spans="1:5" x14ac:dyDescent="0.3">
      <c r="A62" s="1"/>
      <c r="B62" s="23" t="s">
        <v>92</v>
      </c>
      <c r="C62" s="19">
        <f>E43</f>
        <v>0</v>
      </c>
      <c r="D62" s="68">
        <v>1</v>
      </c>
      <c r="E62" s="19">
        <f>C62*D62</f>
        <v>0</v>
      </c>
    </row>
    <row r="63" spans="1:5" x14ac:dyDescent="0.3">
      <c r="A63" s="1"/>
      <c r="B63" s="23" t="s">
        <v>100</v>
      </c>
      <c r="C63" s="19">
        <f>E54</f>
        <v>288.62399999999997</v>
      </c>
      <c r="D63" s="68">
        <v>1</v>
      </c>
      <c r="E63" s="19">
        <f>C63*D63</f>
        <v>288.62399999999997</v>
      </c>
    </row>
    <row r="64" spans="1:5" x14ac:dyDescent="0.3">
      <c r="A64" s="1"/>
      <c r="B64" s="23" t="s">
        <v>74</v>
      </c>
      <c r="C64" s="25">
        <f>SUM(C61:C63)</f>
        <v>3174.8639999999996</v>
      </c>
      <c r="D64" s="48"/>
      <c r="E64" s="25">
        <f>SUM(E61:E63)</f>
        <v>3174.8639999999996</v>
      </c>
    </row>
    <row r="65" spans="1:5" x14ac:dyDescent="0.3">
      <c r="A65" s="1"/>
      <c r="B65" s="2"/>
      <c r="C65" s="2"/>
      <c r="D65" s="12"/>
      <c r="E65" s="12"/>
    </row>
  </sheetData>
  <mergeCells count="21">
    <mergeCell ref="B35:C35"/>
    <mergeCell ref="A2:E2"/>
    <mergeCell ref="A3:E4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B50:C50"/>
    <mergeCell ref="B51:C51"/>
    <mergeCell ref="D59:E59"/>
    <mergeCell ref="B36:C36"/>
    <mergeCell ref="B45:C45"/>
    <mergeCell ref="B46:C46"/>
    <mergeCell ref="B47:C47"/>
    <mergeCell ref="B48:C48"/>
    <mergeCell ref="B49:C49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3" workbookViewId="0">
      <selection activeCell="B56" sqref="B56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79" t="s">
        <v>0</v>
      </c>
      <c r="B2" s="79"/>
      <c r="C2" s="79"/>
      <c r="D2" s="79"/>
      <c r="E2" s="79"/>
    </row>
    <row r="3" spans="1:5" ht="15" customHeight="1" x14ac:dyDescent="0.3">
      <c r="A3" s="80" t="s">
        <v>96</v>
      </c>
      <c r="B3" s="80"/>
      <c r="C3" s="80"/>
      <c r="D3" s="80"/>
      <c r="E3" s="81"/>
    </row>
    <row r="4" spans="1:5" x14ac:dyDescent="0.3">
      <c r="A4" s="80"/>
      <c r="B4" s="80"/>
      <c r="C4" s="80"/>
      <c r="D4" s="80"/>
      <c r="E4" s="81"/>
    </row>
    <row r="5" spans="1:5" x14ac:dyDescent="0.3">
      <c r="A5" s="1"/>
      <c r="B5" s="2"/>
      <c r="C5" s="2"/>
      <c r="D5" s="2"/>
      <c r="E5" s="2"/>
    </row>
    <row r="6" spans="1:5" x14ac:dyDescent="0.3">
      <c r="A6" s="66" t="s">
        <v>1</v>
      </c>
      <c r="B6" s="6"/>
      <c r="C6" s="6"/>
      <c r="D6" s="62" t="s">
        <v>2</v>
      </c>
      <c r="E6" s="62" t="s">
        <v>3</v>
      </c>
    </row>
    <row r="7" spans="1:5" x14ac:dyDescent="0.3">
      <c r="A7" s="66" t="s">
        <v>4</v>
      </c>
      <c r="B7" s="5"/>
      <c r="C7" s="5"/>
      <c r="D7" s="5"/>
      <c r="E7" s="6"/>
    </row>
    <row r="8" spans="1:5" x14ac:dyDescent="0.3">
      <c r="A8" s="8"/>
      <c r="B8" s="4" t="s">
        <v>5</v>
      </c>
      <c r="C8" s="50"/>
      <c r="D8" s="54">
        <f>1443.12*2</f>
        <v>2886.24</v>
      </c>
      <c r="E8" s="19">
        <f>D8</f>
        <v>2886.24</v>
      </c>
    </row>
    <row r="9" spans="1:5" x14ac:dyDescent="0.3">
      <c r="A9" s="8"/>
      <c r="B9" s="11" t="s">
        <v>6</v>
      </c>
      <c r="C9" s="11"/>
      <c r="D9" s="10">
        <v>0</v>
      </c>
      <c r="E9" s="19">
        <f>D9</f>
        <v>0</v>
      </c>
    </row>
    <row r="10" spans="1:5" x14ac:dyDescent="0.3">
      <c r="A10" s="8"/>
      <c r="B10" s="11" t="s">
        <v>7</v>
      </c>
      <c r="C10" s="11"/>
      <c r="D10" s="10">
        <v>0</v>
      </c>
      <c r="E10" s="19">
        <f>D10</f>
        <v>0</v>
      </c>
    </row>
    <row r="11" spans="1:5" x14ac:dyDescent="0.3">
      <c r="A11" s="8"/>
      <c r="B11" s="34" t="s">
        <v>8</v>
      </c>
      <c r="C11" s="34"/>
      <c r="D11" s="35"/>
      <c r="E11" s="36">
        <f>E10+E9+E8</f>
        <v>2886.24</v>
      </c>
    </row>
    <row r="12" spans="1:5" x14ac:dyDescent="0.3">
      <c r="A12" s="66" t="s">
        <v>9</v>
      </c>
      <c r="B12" s="51"/>
      <c r="C12" s="51"/>
      <c r="D12" s="32"/>
      <c r="E12" s="33"/>
    </row>
    <row r="13" spans="1:5" x14ac:dyDescent="0.3">
      <c r="A13" s="28" t="s">
        <v>10</v>
      </c>
      <c r="B13" s="29"/>
      <c r="C13" s="29"/>
      <c r="D13" s="31" t="s">
        <v>11</v>
      </c>
      <c r="E13" s="31" t="s">
        <v>12</v>
      </c>
    </row>
    <row r="14" spans="1:5" x14ac:dyDescent="0.3">
      <c r="A14" s="18" t="s">
        <v>13</v>
      </c>
      <c r="B14" s="23" t="s">
        <v>14</v>
      </c>
      <c r="C14" s="23"/>
      <c r="D14" s="15">
        <v>0</v>
      </c>
      <c r="E14" s="19">
        <f>E11*D14</f>
        <v>0</v>
      </c>
    </row>
    <row r="15" spans="1:5" x14ac:dyDescent="0.3">
      <c r="A15" s="18" t="s">
        <v>15</v>
      </c>
      <c r="B15" s="23" t="s">
        <v>16</v>
      </c>
      <c r="C15" s="23"/>
      <c r="D15" s="15">
        <v>0</v>
      </c>
      <c r="E15" s="19">
        <f>E11*D15</f>
        <v>0</v>
      </c>
    </row>
    <row r="16" spans="1:5" x14ac:dyDescent="0.3">
      <c r="A16" s="18" t="s">
        <v>17</v>
      </c>
      <c r="B16" s="23" t="s">
        <v>18</v>
      </c>
      <c r="C16" s="23"/>
      <c r="D16" s="15">
        <v>0</v>
      </c>
      <c r="E16" s="19">
        <f>D16*E11</f>
        <v>0</v>
      </c>
    </row>
    <row r="17" spans="1:8" x14ac:dyDescent="0.3">
      <c r="A17" s="18" t="s">
        <v>19</v>
      </c>
      <c r="B17" s="23" t="s">
        <v>20</v>
      </c>
      <c r="C17" s="23"/>
      <c r="D17" s="15">
        <v>0</v>
      </c>
      <c r="E17" s="19">
        <f>D17*E11</f>
        <v>0</v>
      </c>
    </row>
    <row r="18" spans="1:8" x14ac:dyDescent="0.3">
      <c r="A18" s="18" t="s">
        <v>21</v>
      </c>
      <c r="B18" s="23" t="s">
        <v>22</v>
      </c>
      <c r="C18" s="23"/>
      <c r="D18" s="15">
        <v>0</v>
      </c>
      <c r="E18" s="19">
        <f>D18*E11</f>
        <v>0</v>
      </c>
    </row>
    <row r="19" spans="1:8" x14ac:dyDescent="0.3">
      <c r="A19" s="18" t="s">
        <v>23</v>
      </c>
      <c r="B19" s="23" t="s">
        <v>24</v>
      </c>
      <c r="C19" s="23"/>
      <c r="D19" s="15">
        <v>0</v>
      </c>
      <c r="E19" s="19">
        <f>D19*E11</f>
        <v>0</v>
      </c>
    </row>
    <row r="20" spans="1:8" x14ac:dyDescent="0.3">
      <c r="A20" s="18" t="s">
        <v>25</v>
      </c>
      <c r="B20" s="23" t="s">
        <v>26</v>
      </c>
      <c r="C20" s="23"/>
      <c r="D20" s="15">
        <v>0</v>
      </c>
      <c r="E20" s="19">
        <f>D20*E11</f>
        <v>0</v>
      </c>
    </row>
    <row r="21" spans="1:8" x14ac:dyDescent="0.3">
      <c r="A21" s="18" t="s">
        <v>27</v>
      </c>
      <c r="B21" s="23" t="s">
        <v>28</v>
      </c>
      <c r="C21" s="23"/>
      <c r="D21" s="15">
        <v>0</v>
      </c>
      <c r="E21" s="19">
        <f>D21*E11</f>
        <v>0</v>
      </c>
    </row>
    <row r="22" spans="1:8" x14ac:dyDescent="0.3">
      <c r="A22" s="37" t="s">
        <v>29</v>
      </c>
      <c r="B22" s="38"/>
      <c r="C22" s="38"/>
      <c r="D22" s="39">
        <f>SUM(D14:D21)</f>
        <v>0</v>
      </c>
      <c r="E22" s="40">
        <f>SUM(E14:E21)</f>
        <v>0</v>
      </c>
    </row>
    <row r="23" spans="1:8" x14ac:dyDescent="0.3">
      <c r="A23" s="7" t="s">
        <v>30</v>
      </c>
      <c r="B23" s="2"/>
      <c r="C23" s="2"/>
      <c r="D23" s="13" t="s">
        <v>11</v>
      </c>
      <c r="E23" s="42" t="s">
        <v>31</v>
      </c>
    </row>
    <row r="24" spans="1:8" x14ac:dyDescent="0.3">
      <c r="A24" s="18" t="s">
        <v>32</v>
      </c>
      <c r="B24" s="74" t="s">
        <v>33</v>
      </c>
      <c r="C24" s="75"/>
      <c r="D24" s="15">
        <v>0</v>
      </c>
      <c r="E24" s="19">
        <f>D24*E11</f>
        <v>0</v>
      </c>
    </row>
    <row r="25" spans="1:8" x14ac:dyDescent="0.3">
      <c r="A25" s="18" t="s">
        <v>34</v>
      </c>
      <c r="B25" s="74" t="s">
        <v>35</v>
      </c>
      <c r="C25" s="75"/>
      <c r="D25" s="15">
        <v>0</v>
      </c>
      <c r="E25" s="19">
        <f>D25*E11</f>
        <v>0</v>
      </c>
      <c r="G25" s="64"/>
      <c r="H25" s="64"/>
    </row>
    <row r="26" spans="1:8" x14ac:dyDescent="0.3">
      <c r="A26" s="18" t="s">
        <v>36</v>
      </c>
      <c r="B26" s="74" t="s">
        <v>84</v>
      </c>
      <c r="C26" s="75"/>
      <c r="D26" s="15">
        <v>0</v>
      </c>
      <c r="E26" s="19">
        <f>D26*E11</f>
        <v>0</v>
      </c>
      <c r="H26" s="64"/>
    </row>
    <row r="27" spans="1:8" x14ac:dyDescent="0.3">
      <c r="A27" s="18" t="s">
        <v>37</v>
      </c>
      <c r="B27" s="74" t="s">
        <v>85</v>
      </c>
      <c r="C27" s="75"/>
      <c r="D27" s="15">
        <v>0</v>
      </c>
      <c r="E27" s="19">
        <f>D27*E11</f>
        <v>0</v>
      </c>
    </row>
    <row r="28" spans="1:8" x14ac:dyDescent="0.3">
      <c r="A28" s="41" t="s">
        <v>38</v>
      </c>
      <c r="B28" s="38"/>
      <c r="C28" s="38"/>
      <c r="D28" s="39">
        <f>SUM(D24:D27)</f>
        <v>0</v>
      </c>
      <c r="E28" s="40">
        <f>SUM(E24:E27)</f>
        <v>0</v>
      </c>
    </row>
    <row r="29" spans="1:8" x14ac:dyDescent="0.3">
      <c r="A29" s="18" t="s">
        <v>39</v>
      </c>
      <c r="B29" s="23"/>
      <c r="C29" s="23"/>
      <c r="D29" s="13" t="s">
        <v>11</v>
      </c>
      <c r="E29" s="42" t="s">
        <v>31</v>
      </c>
    </row>
    <row r="30" spans="1:8" x14ac:dyDescent="0.3">
      <c r="A30" s="18" t="s">
        <v>40</v>
      </c>
      <c r="B30" s="74" t="s">
        <v>41</v>
      </c>
      <c r="C30" s="75"/>
      <c r="D30" s="15">
        <v>0</v>
      </c>
      <c r="E30" s="19">
        <f>D30*E11</f>
        <v>0</v>
      </c>
    </row>
    <row r="31" spans="1:8" x14ac:dyDescent="0.3">
      <c r="A31" s="18" t="s">
        <v>42</v>
      </c>
      <c r="B31" s="74" t="s">
        <v>43</v>
      </c>
      <c r="C31" s="75"/>
      <c r="D31" s="15">
        <v>0</v>
      </c>
      <c r="E31" s="19">
        <f>D31*E11</f>
        <v>0</v>
      </c>
    </row>
    <row r="32" spans="1:8" x14ac:dyDescent="0.3">
      <c r="A32" s="18" t="s">
        <v>44</v>
      </c>
      <c r="B32" s="74" t="s">
        <v>45</v>
      </c>
      <c r="C32" s="75"/>
      <c r="D32" s="49">
        <v>0</v>
      </c>
      <c r="E32" s="19">
        <f>D32*E11</f>
        <v>0</v>
      </c>
    </row>
    <row r="33" spans="1:5" x14ac:dyDescent="0.3">
      <c r="A33" s="18" t="s">
        <v>46</v>
      </c>
      <c r="B33" s="74" t="s">
        <v>47</v>
      </c>
      <c r="C33" s="75"/>
      <c r="D33" s="15">
        <v>0</v>
      </c>
      <c r="E33" s="19">
        <f>D33*E11</f>
        <v>0</v>
      </c>
    </row>
    <row r="34" spans="1:5" x14ac:dyDescent="0.3">
      <c r="A34" s="18" t="s">
        <v>48</v>
      </c>
      <c r="B34" s="74" t="s">
        <v>49</v>
      </c>
      <c r="C34" s="75"/>
      <c r="D34" s="15">
        <v>0</v>
      </c>
      <c r="E34" s="19">
        <f>D34*E11</f>
        <v>0</v>
      </c>
    </row>
    <row r="35" spans="1:5" x14ac:dyDescent="0.3">
      <c r="A35" s="18" t="s">
        <v>50</v>
      </c>
      <c r="B35" s="74" t="s">
        <v>51</v>
      </c>
      <c r="C35" s="75"/>
      <c r="D35" s="15">
        <v>0</v>
      </c>
      <c r="E35" s="19">
        <f>D35*E11</f>
        <v>0</v>
      </c>
    </row>
    <row r="36" spans="1:5" x14ac:dyDescent="0.3">
      <c r="A36" s="18" t="s">
        <v>52</v>
      </c>
      <c r="B36" s="74" t="s">
        <v>53</v>
      </c>
      <c r="C36" s="75"/>
      <c r="D36" s="15">
        <v>0</v>
      </c>
      <c r="E36" s="19">
        <f>D36*E11</f>
        <v>0</v>
      </c>
    </row>
    <row r="37" spans="1:5" x14ac:dyDescent="0.3">
      <c r="A37" s="41" t="s">
        <v>54</v>
      </c>
      <c r="B37" s="38"/>
      <c r="C37" s="38"/>
      <c r="D37" s="39">
        <f>SUM(D30:D36)</f>
        <v>0</v>
      </c>
      <c r="E37" s="40">
        <f>SUM(E30:E36)</f>
        <v>0</v>
      </c>
    </row>
    <row r="38" spans="1:5" x14ac:dyDescent="0.3">
      <c r="A38" s="7" t="s">
        <v>55</v>
      </c>
      <c r="B38" s="2"/>
      <c r="C38" s="2"/>
      <c r="D38" s="22"/>
      <c r="E38" s="27"/>
    </row>
    <row r="39" spans="1:5" x14ac:dyDescent="0.3">
      <c r="A39" s="18" t="s">
        <v>56</v>
      </c>
      <c r="B39" s="23" t="s">
        <v>57</v>
      </c>
      <c r="C39" s="23"/>
      <c r="D39" s="15">
        <v>0</v>
      </c>
      <c r="E39" s="19">
        <f>D39</f>
        <v>0</v>
      </c>
    </row>
    <row r="40" spans="1:5" x14ac:dyDescent="0.3">
      <c r="A40" s="18" t="s">
        <v>58</v>
      </c>
      <c r="B40" s="23" t="s">
        <v>59</v>
      </c>
      <c r="C40" s="23"/>
      <c r="D40" s="15">
        <v>0</v>
      </c>
      <c r="E40" s="19">
        <f>D40*0.2</f>
        <v>0</v>
      </c>
    </row>
    <row r="41" spans="1:5" x14ac:dyDescent="0.3">
      <c r="A41" s="18" t="s">
        <v>60</v>
      </c>
      <c r="B41" s="23" t="s">
        <v>61</v>
      </c>
      <c r="C41" s="23"/>
      <c r="D41" s="15">
        <v>0</v>
      </c>
      <c r="E41" s="19">
        <f>D41*E11</f>
        <v>0</v>
      </c>
    </row>
    <row r="42" spans="1:5" x14ac:dyDescent="0.3">
      <c r="A42" s="14" t="s">
        <v>62</v>
      </c>
      <c r="B42" s="3"/>
      <c r="C42" s="3"/>
      <c r="D42" s="16">
        <f>D41+D40+D39</f>
        <v>0</v>
      </c>
      <c r="E42" s="25">
        <f>SUM(E39:E41)</f>
        <v>0</v>
      </c>
    </row>
    <row r="43" spans="1:5" x14ac:dyDescent="0.3">
      <c r="A43" s="14" t="s">
        <v>89</v>
      </c>
      <c r="B43" s="3"/>
      <c r="C43" s="3"/>
      <c r="D43" s="24"/>
      <c r="E43" s="25">
        <f>E42+E37+E28+E22</f>
        <v>0</v>
      </c>
    </row>
    <row r="44" spans="1:5" x14ac:dyDescent="0.3">
      <c r="A44" s="41" t="s">
        <v>90</v>
      </c>
      <c r="B44" s="37"/>
      <c r="C44" s="37"/>
      <c r="D44" s="52">
        <f>D42+D37+D28+D22</f>
        <v>0</v>
      </c>
      <c r="E44" s="40">
        <f>E43+E11</f>
        <v>2886.24</v>
      </c>
    </row>
    <row r="45" spans="1:5" x14ac:dyDescent="0.3">
      <c r="A45" s="7"/>
      <c r="B45" s="76" t="s">
        <v>98</v>
      </c>
      <c r="C45" s="77"/>
      <c r="D45" s="12"/>
      <c r="E45" s="26"/>
    </row>
    <row r="46" spans="1:5" x14ac:dyDescent="0.3">
      <c r="A46" s="1"/>
      <c r="B46" s="74" t="s">
        <v>63</v>
      </c>
      <c r="C46" s="75"/>
      <c r="D46" s="24"/>
      <c r="E46" s="19">
        <v>0</v>
      </c>
    </row>
    <row r="47" spans="1:5" x14ac:dyDescent="0.3">
      <c r="A47" s="1"/>
      <c r="B47" s="74" t="s">
        <v>87</v>
      </c>
      <c r="C47" s="75"/>
      <c r="D47" s="24"/>
      <c r="E47" s="19">
        <v>0</v>
      </c>
    </row>
    <row r="48" spans="1:5" x14ac:dyDescent="0.3">
      <c r="A48" s="1"/>
      <c r="B48" s="74" t="s">
        <v>64</v>
      </c>
      <c r="C48" s="75"/>
      <c r="D48" s="10"/>
      <c r="E48" s="19">
        <v>0</v>
      </c>
    </row>
    <row r="49" spans="1:5" x14ac:dyDescent="0.3">
      <c r="A49" s="1"/>
      <c r="B49" s="74" t="s">
        <v>86</v>
      </c>
      <c r="C49" s="75"/>
      <c r="D49" s="24"/>
      <c r="E49" s="19">
        <f>D49*4.4</f>
        <v>0</v>
      </c>
    </row>
    <row r="50" spans="1:5" x14ac:dyDescent="0.3">
      <c r="A50" s="1"/>
      <c r="B50" s="74" t="s">
        <v>65</v>
      </c>
      <c r="C50" s="75"/>
      <c r="D50" s="65"/>
      <c r="E50" s="19">
        <f>D8*D50</f>
        <v>0</v>
      </c>
    </row>
    <row r="51" spans="1:5" x14ac:dyDescent="0.3">
      <c r="A51" s="1"/>
      <c r="B51" s="74" t="s">
        <v>66</v>
      </c>
      <c r="C51" s="75"/>
      <c r="D51" s="24"/>
      <c r="E51" s="19">
        <v>0</v>
      </c>
    </row>
    <row r="52" spans="1:5" x14ac:dyDescent="0.3">
      <c r="A52" s="1"/>
      <c r="B52" s="3" t="s">
        <v>67</v>
      </c>
      <c r="C52" s="3"/>
      <c r="D52" s="24"/>
      <c r="E52" s="25">
        <f>E51+E49+E47+E46-E48-E50</f>
        <v>0</v>
      </c>
    </row>
    <row r="53" spans="1:5" x14ac:dyDescent="0.3">
      <c r="A53" s="1"/>
      <c r="B53" s="37" t="s">
        <v>68</v>
      </c>
      <c r="C53" s="46"/>
      <c r="D53" s="43"/>
      <c r="E53" s="40">
        <f>E52+E44</f>
        <v>2886.24</v>
      </c>
    </row>
    <row r="54" spans="1:5" x14ac:dyDescent="0.3">
      <c r="A54" s="1"/>
      <c r="B54" s="23" t="s">
        <v>69</v>
      </c>
      <c r="C54" s="23"/>
      <c r="D54" s="69">
        <v>0.1</v>
      </c>
      <c r="E54" s="19">
        <f>E53*D54</f>
        <v>288.62399999999997</v>
      </c>
    </row>
    <row r="55" spans="1:5" x14ac:dyDescent="0.3">
      <c r="A55" s="1"/>
      <c r="B55" s="4" t="s">
        <v>99</v>
      </c>
      <c r="C55" s="6"/>
      <c r="D55" s="71">
        <v>1212</v>
      </c>
      <c r="E55" s="70">
        <f>D55*5%+1+5</f>
        <v>66.599999999999994</v>
      </c>
    </row>
    <row r="56" spans="1:5" x14ac:dyDescent="0.3">
      <c r="A56" s="1"/>
      <c r="B56" s="34" t="s">
        <v>75</v>
      </c>
      <c r="C56" s="47"/>
      <c r="D56" s="44"/>
      <c r="E56" s="45">
        <f>E53+SUM(E54:E55)</f>
        <v>3241.4639999999999</v>
      </c>
    </row>
    <row r="57" spans="1:5" x14ac:dyDescent="0.3">
      <c r="A57" s="1"/>
      <c r="B57" s="2"/>
      <c r="C57" s="2"/>
      <c r="D57" s="12"/>
      <c r="E57" s="12"/>
    </row>
    <row r="58" spans="1:5" x14ac:dyDescent="0.3">
      <c r="A58" s="1"/>
      <c r="B58" s="9" t="s">
        <v>70</v>
      </c>
      <c r="C58" s="9"/>
      <c r="D58" s="12"/>
      <c r="E58" s="12"/>
    </row>
    <row r="59" spans="1:5" x14ac:dyDescent="0.3">
      <c r="A59" s="1"/>
      <c r="B59" s="2"/>
      <c r="C59" s="2"/>
      <c r="D59" s="78"/>
      <c r="E59" s="78"/>
    </row>
    <row r="60" spans="1:5" x14ac:dyDescent="0.3">
      <c r="A60" s="1"/>
      <c r="B60" s="23" t="s">
        <v>71</v>
      </c>
      <c r="C60" s="8" t="s">
        <v>72</v>
      </c>
      <c r="D60" s="61" t="s">
        <v>88</v>
      </c>
      <c r="E60" s="61" t="s">
        <v>73</v>
      </c>
    </row>
    <row r="61" spans="1:5" x14ac:dyDescent="0.3">
      <c r="A61" s="1"/>
      <c r="B61" s="23" t="s">
        <v>91</v>
      </c>
      <c r="C61" s="19">
        <f>E11</f>
        <v>2886.24</v>
      </c>
      <c r="D61" s="61">
        <v>1</v>
      </c>
      <c r="E61" s="19">
        <f>D61*C61</f>
        <v>2886.24</v>
      </c>
    </row>
    <row r="62" spans="1:5" x14ac:dyDescent="0.3">
      <c r="A62" s="1"/>
      <c r="B62" s="23" t="s">
        <v>92</v>
      </c>
      <c r="C62" s="19">
        <f>E43</f>
        <v>0</v>
      </c>
      <c r="D62" s="61">
        <v>1</v>
      </c>
      <c r="E62" s="19">
        <f>C62*D62</f>
        <v>0</v>
      </c>
    </row>
    <row r="63" spans="1:5" x14ac:dyDescent="0.3">
      <c r="A63" s="1"/>
      <c r="B63" s="23" t="s">
        <v>100</v>
      </c>
      <c r="C63" s="19">
        <f>E54</f>
        <v>288.62399999999997</v>
      </c>
      <c r="D63" s="61">
        <v>1</v>
      </c>
      <c r="E63" s="19">
        <f>C63*D63</f>
        <v>288.62399999999997</v>
      </c>
    </row>
    <row r="64" spans="1:5" x14ac:dyDescent="0.3">
      <c r="A64" s="1"/>
      <c r="B64" s="23" t="s">
        <v>74</v>
      </c>
      <c r="C64" s="25">
        <f>SUM(C61:C63)</f>
        <v>3174.8639999999996</v>
      </c>
      <c r="D64" s="48"/>
      <c r="E64" s="25">
        <f>SUM(E61:E63)</f>
        <v>3174.8639999999996</v>
      </c>
    </row>
    <row r="65" spans="1:5" x14ac:dyDescent="0.3">
      <c r="A65" s="1"/>
      <c r="B65" s="2"/>
      <c r="C65" s="2"/>
      <c r="D65" s="12"/>
      <c r="E65" s="12"/>
    </row>
  </sheetData>
  <mergeCells count="21">
    <mergeCell ref="B50:C50"/>
    <mergeCell ref="B51:C51"/>
    <mergeCell ref="D59:E59"/>
    <mergeCell ref="B36:C36"/>
    <mergeCell ref="B45:C45"/>
    <mergeCell ref="B46:C46"/>
    <mergeCell ref="B47:C47"/>
    <mergeCell ref="B48:C48"/>
    <mergeCell ref="B49:C49"/>
    <mergeCell ref="B35:C35"/>
    <mergeCell ref="A2:E2"/>
    <mergeCell ref="A3:E4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0" workbookViewId="0">
      <selection activeCell="G24" sqref="G24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79" t="s">
        <v>0</v>
      </c>
      <c r="B2" s="79"/>
      <c r="C2" s="79"/>
      <c r="D2" s="79"/>
      <c r="E2" s="79"/>
    </row>
    <row r="3" spans="1:5" ht="15" customHeight="1" x14ac:dyDescent="0.3">
      <c r="A3" s="80" t="s">
        <v>83</v>
      </c>
      <c r="B3" s="80"/>
      <c r="C3" s="80"/>
      <c r="D3" s="80"/>
      <c r="E3" s="81"/>
    </row>
    <row r="4" spans="1:5" x14ac:dyDescent="0.3">
      <c r="A4" s="80"/>
      <c r="B4" s="80"/>
      <c r="C4" s="80"/>
      <c r="D4" s="80"/>
      <c r="E4" s="81"/>
    </row>
    <row r="5" spans="1:5" x14ac:dyDescent="0.3">
      <c r="A5" s="1"/>
      <c r="B5" s="2"/>
      <c r="C5" s="2"/>
      <c r="D5" s="2"/>
      <c r="E5" s="2"/>
    </row>
    <row r="6" spans="1:5" x14ac:dyDescent="0.3">
      <c r="A6" s="66" t="s">
        <v>1</v>
      </c>
      <c r="B6" s="6"/>
      <c r="C6" s="6"/>
      <c r="D6" s="62" t="s">
        <v>2</v>
      </c>
      <c r="E6" s="62" t="s">
        <v>3</v>
      </c>
    </row>
    <row r="7" spans="1:5" x14ac:dyDescent="0.3">
      <c r="A7" s="66" t="s">
        <v>4</v>
      </c>
      <c r="B7" s="5"/>
      <c r="C7" s="5"/>
      <c r="D7" s="5"/>
      <c r="E7" s="6"/>
    </row>
    <row r="8" spans="1:5" x14ac:dyDescent="0.3">
      <c r="A8" s="8"/>
      <c r="B8" s="4" t="s">
        <v>5</v>
      </c>
      <c r="C8" s="50"/>
      <c r="D8" s="54">
        <f>1443.12</f>
        <v>1443.12</v>
      </c>
      <c r="E8" s="19">
        <f>D8</f>
        <v>1443.12</v>
      </c>
    </row>
    <row r="9" spans="1:5" x14ac:dyDescent="0.3">
      <c r="A9" s="8"/>
      <c r="B9" s="11" t="s">
        <v>6</v>
      </c>
      <c r="C9" s="11"/>
      <c r="D9" s="10">
        <v>0</v>
      </c>
      <c r="E9" s="19">
        <f>D9</f>
        <v>0</v>
      </c>
    </row>
    <row r="10" spans="1:5" x14ac:dyDescent="0.3">
      <c r="A10" s="8"/>
      <c r="B10" s="11" t="s">
        <v>7</v>
      </c>
      <c r="C10" s="11"/>
      <c r="D10" s="10">
        <v>0</v>
      </c>
      <c r="E10" s="19">
        <f>D10</f>
        <v>0</v>
      </c>
    </row>
    <row r="11" spans="1:5" x14ac:dyDescent="0.3">
      <c r="A11" s="8"/>
      <c r="B11" s="34" t="s">
        <v>8</v>
      </c>
      <c r="C11" s="34"/>
      <c r="D11" s="35"/>
      <c r="E11" s="36">
        <f>E10+E9+E8</f>
        <v>1443.12</v>
      </c>
    </row>
    <row r="12" spans="1:5" x14ac:dyDescent="0.3">
      <c r="A12" s="66" t="s">
        <v>9</v>
      </c>
      <c r="B12" s="51"/>
      <c r="C12" s="51"/>
      <c r="D12" s="32"/>
      <c r="E12" s="33"/>
    </row>
    <row r="13" spans="1:5" x14ac:dyDescent="0.3">
      <c r="A13" s="28" t="s">
        <v>10</v>
      </c>
      <c r="B13" s="29"/>
      <c r="C13" s="29"/>
      <c r="D13" s="31" t="s">
        <v>11</v>
      </c>
      <c r="E13" s="31" t="s">
        <v>12</v>
      </c>
    </row>
    <row r="14" spans="1:5" x14ac:dyDescent="0.3">
      <c r="A14" s="18" t="s">
        <v>13</v>
      </c>
      <c r="B14" s="23" t="s">
        <v>14</v>
      </c>
      <c r="C14" s="23"/>
      <c r="D14" s="15">
        <v>0</v>
      </c>
      <c r="E14" s="19">
        <f>E11*D14</f>
        <v>0</v>
      </c>
    </row>
    <row r="15" spans="1:5" x14ac:dyDescent="0.3">
      <c r="A15" s="18" t="s">
        <v>15</v>
      </c>
      <c r="B15" s="23" t="s">
        <v>16</v>
      </c>
      <c r="C15" s="23"/>
      <c r="D15" s="15">
        <v>0</v>
      </c>
      <c r="E15" s="19">
        <f>E11*D15</f>
        <v>0</v>
      </c>
    </row>
    <row r="16" spans="1:5" x14ac:dyDescent="0.3">
      <c r="A16" s="18" t="s">
        <v>17</v>
      </c>
      <c r="B16" s="23" t="s">
        <v>18</v>
      </c>
      <c r="C16" s="23"/>
      <c r="D16" s="15">
        <v>0</v>
      </c>
      <c r="E16" s="19">
        <f>D16*E11</f>
        <v>0</v>
      </c>
    </row>
    <row r="17" spans="1:8" x14ac:dyDescent="0.3">
      <c r="A17" s="18" t="s">
        <v>19</v>
      </c>
      <c r="B17" s="23" t="s">
        <v>20</v>
      </c>
      <c r="C17" s="23"/>
      <c r="D17" s="15">
        <v>0</v>
      </c>
      <c r="E17" s="19">
        <f>D17*E11</f>
        <v>0</v>
      </c>
    </row>
    <row r="18" spans="1:8" x14ac:dyDescent="0.3">
      <c r="A18" s="18" t="s">
        <v>21</v>
      </c>
      <c r="B18" s="23" t="s">
        <v>22</v>
      </c>
      <c r="C18" s="23"/>
      <c r="D18" s="15">
        <v>0</v>
      </c>
      <c r="E18" s="19">
        <f>D18*E11</f>
        <v>0</v>
      </c>
    </row>
    <row r="19" spans="1:8" x14ac:dyDescent="0.3">
      <c r="A19" s="18" t="s">
        <v>23</v>
      </c>
      <c r="B19" s="23" t="s">
        <v>24</v>
      </c>
      <c r="C19" s="23"/>
      <c r="D19" s="15">
        <v>0</v>
      </c>
      <c r="E19" s="19">
        <f>D19*E11</f>
        <v>0</v>
      </c>
    </row>
    <row r="20" spans="1:8" x14ac:dyDescent="0.3">
      <c r="A20" s="18" t="s">
        <v>25</v>
      </c>
      <c r="B20" s="23" t="s">
        <v>26</v>
      </c>
      <c r="C20" s="23"/>
      <c r="D20" s="15">
        <v>0</v>
      </c>
      <c r="E20" s="19">
        <f>D20*E11</f>
        <v>0</v>
      </c>
    </row>
    <row r="21" spans="1:8" x14ac:dyDescent="0.3">
      <c r="A21" s="18" t="s">
        <v>27</v>
      </c>
      <c r="B21" s="23" t="s">
        <v>28</v>
      </c>
      <c r="C21" s="23"/>
      <c r="D21" s="15">
        <v>0</v>
      </c>
      <c r="E21" s="19">
        <f>D21*E11</f>
        <v>0</v>
      </c>
    </row>
    <row r="22" spans="1:8" x14ac:dyDescent="0.3">
      <c r="A22" s="37" t="s">
        <v>29</v>
      </c>
      <c r="B22" s="38"/>
      <c r="C22" s="38"/>
      <c r="D22" s="39">
        <f>SUM(D14:D21)</f>
        <v>0</v>
      </c>
      <c r="E22" s="40">
        <f>SUM(E14:E21)</f>
        <v>0</v>
      </c>
    </row>
    <row r="23" spans="1:8" x14ac:dyDescent="0.3">
      <c r="A23" s="7" t="s">
        <v>30</v>
      </c>
      <c r="B23" s="2"/>
      <c r="C23" s="2"/>
      <c r="D23" s="13" t="s">
        <v>11</v>
      </c>
      <c r="E23" s="42" t="s">
        <v>31</v>
      </c>
    </row>
    <row r="24" spans="1:8" x14ac:dyDescent="0.3">
      <c r="A24" s="18" t="s">
        <v>32</v>
      </c>
      <c r="B24" s="74" t="s">
        <v>33</v>
      </c>
      <c r="C24" s="75"/>
      <c r="D24" s="15">
        <v>0</v>
      </c>
      <c r="E24" s="19">
        <f>D24*E11</f>
        <v>0</v>
      </c>
    </row>
    <row r="25" spans="1:8" x14ac:dyDescent="0.3">
      <c r="A25" s="18" t="s">
        <v>34</v>
      </c>
      <c r="B25" s="74" t="s">
        <v>35</v>
      </c>
      <c r="C25" s="75"/>
      <c r="D25" s="15">
        <v>0</v>
      </c>
      <c r="E25" s="19">
        <f>D25*E11</f>
        <v>0</v>
      </c>
      <c r="G25" s="64"/>
      <c r="H25" s="64"/>
    </row>
    <row r="26" spans="1:8" x14ac:dyDescent="0.3">
      <c r="A26" s="18" t="s">
        <v>36</v>
      </c>
      <c r="B26" s="74" t="s">
        <v>84</v>
      </c>
      <c r="C26" s="75"/>
      <c r="D26" s="15">
        <v>0</v>
      </c>
      <c r="E26" s="19">
        <f>D26*E11</f>
        <v>0</v>
      </c>
      <c r="H26" s="64"/>
    </row>
    <row r="27" spans="1:8" x14ac:dyDescent="0.3">
      <c r="A27" s="18" t="s">
        <v>37</v>
      </c>
      <c r="B27" s="74" t="s">
        <v>85</v>
      </c>
      <c r="C27" s="75"/>
      <c r="D27" s="15">
        <v>0</v>
      </c>
      <c r="E27" s="19">
        <f>D27*E11</f>
        <v>0</v>
      </c>
    </row>
    <row r="28" spans="1:8" x14ac:dyDescent="0.3">
      <c r="A28" s="41" t="s">
        <v>38</v>
      </c>
      <c r="B28" s="38"/>
      <c r="C28" s="38"/>
      <c r="D28" s="39">
        <f>SUM(D24:D27)</f>
        <v>0</v>
      </c>
      <c r="E28" s="40">
        <f>SUM(E24:E27)</f>
        <v>0</v>
      </c>
    </row>
    <row r="29" spans="1:8" x14ac:dyDescent="0.3">
      <c r="A29" s="18" t="s">
        <v>39</v>
      </c>
      <c r="B29" s="23"/>
      <c r="C29" s="23"/>
      <c r="D29" s="13" t="s">
        <v>11</v>
      </c>
      <c r="E29" s="42" t="s">
        <v>31</v>
      </c>
    </row>
    <row r="30" spans="1:8" x14ac:dyDescent="0.3">
      <c r="A30" s="18" t="s">
        <v>40</v>
      </c>
      <c r="B30" s="74" t="s">
        <v>41</v>
      </c>
      <c r="C30" s="75"/>
      <c r="D30" s="15">
        <v>0</v>
      </c>
      <c r="E30" s="19">
        <f>D30*E11</f>
        <v>0</v>
      </c>
    </row>
    <row r="31" spans="1:8" x14ac:dyDescent="0.3">
      <c r="A31" s="18" t="s">
        <v>42</v>
      </c>
      <c r="B31" s="74" t="s">
        <v>43</v>
      </c>
      <c r="C31" s="75"/>
      <c r="D31" s="15">
        <v>0</v>
      </c>
      <c r="E31" s="19">
        <f>D31*E11</f>
        <v>0</v>
      </c>
    </row>
    <row r="32" spans="1:8" x14ac:dyDescent="0.3">
      <c r="A32" s="18" t="s">
        <v>44</v>
      </c>
      <c r="B32" s="74" t="s">
        <v>45</v>
      </c>
      <c r="C32" s="75"/>
      <c r="D32" s="49">
        <v>0</v>
      </c>
      <c r="E32" s="19">
        <f>D32*E11</f>
        <v>0</v>
      </c>
    </row>
    <row r="33" spans="1:5" x14ac:dyDescent="0.3">
      <c r="A33" s="18" t="s">
        <v>46</v>
      </c>
      <c r="B33" s="74" t="s">
        <v>47</v>
      </c>
      <c r="C33" s="75"/>
      <c r="D33" s="15">
        <v>0</v>
      </c>
      <c r="E33" s="19">
        <f>D33*E11</f>
        <v>0</v>
      </c>
    </row>
    <row r="34" spans="1:5" x14ac:dyDescent="0.3">
      <c r="A34" s="18" t="s">
        <v>48</v>
      </c>
      <c r="B34" s="74" t="s">
        <v>49</v>
      </c>
      <c r="C34" s="75"/>
      <c r="D34" s="15">
        <v>0</v>
      </c>
      <c r="E34" s="19">
        <f>D34*E11</f>
        <v>0</v>
      </c>
    </row>
    <row r="35" spans="1:5" x14ac:dyDescent="0.3">
      <c r="A35" s="18" t="s">
        <v>50</v>
      </c>
      <c r="B35" s="74" t="s">
        <v>51</v>
      </c>
      <c r="C35" s="75"/>
      <c r="D35" s="15">
        <v>0</v>
      </c>
      <c r="E35" s="19">
        <f>D35*E11</f>
        <v>0</v>
      </c>
    </row>
    <row r="36" spans="1:5" x14ac:dyDescent="0.3">
      <c r="A36" s="18" t="s">
        <v>52</v>
      </c>
      <c r="B36" s="74" t="s">
        <v>53</v>
      </c>
      <c r="C36" s="75"/>
      <c r="D36" s="15">
        <v>0</v>
      </c>
      <c r="E36" s="19">
        <f>D36*E11</f>
        <v>0</v>
      </c>
    </row>
    <row r="37" spans="1:5" x14ac:dyDescent="0.3">
      <c r="A37" s="41" t="s">
        <v>54</v>
      </c>
      <c r="B37" s="38"/>
      <c r="C37" s="38"/>
      <c r="D37" s="39">
        <f>SUM(D30:D36)</f>
        <v>0</v>
      </c>
      <c r="E37" s="40">
        <f>SUM(E30:E36)</f>
        <v>0</v>
      </c>
    </row>
    <row r="38" spans="1:5" x14ac:dyDescent="0.3">
      <c r="A38" s="7" t="s">
        <v>55</v>
      </c>
      <c r="B38" s="2"/>
      <c r="C38" s="2"/>
      <c r="D38" s="22"/>
      <c r="E38" s="27"/>
    </row>
    <row r="39" spans="1:5" x14ac:dyDescent="0.3">
      <c r="A39" s="18" t="s">
        <v>56</v>
      </c>
      <c r="B39" s="23" t="s">
        <v>57</v>
      </c>
      <c r="C39" s="23"/>
      <c r="D39" s="15">
        <v>0</v>
      </c>
      <c r="E39" s="19">
        <f>D39</f>
        <v>0</v>
      </c>
    </row>
    <row r="40" spans="1:5" x14ac:dyDescent="0.3">
      <c r="A40" s="18" t="s">
        <v>58</v>
      </c>
      <c r="B40" s="23" t="s">
        <v>59</v>
      </c>
      <c r="C40" s="23"/>
      <c r="D40" s="15">
        <v>0</v>
      </c>
      <c r="E40" s="19">
        <f>D40*0.2</f>
        <v>0</v>
      </c>
    </row>
    <row r="41" spans="1:5" x14ac:dyDescent="0.3">
      <c r="A41" s="18" t="s">
        <v>60</v>
      </c>
      <c r="B41" s="23" t="s">
        <v>61</v>
      </c>
      <c r="C41" s="23"/>
      <c r="D41" s="15">
        <v>0</v>
      </c>
      <c r="E41" s="19">
        <f>D41*E11</f>
        <v>0</v>
      </c>
    </row>
    <row r="42" spans="1:5" x14ac:dyDescent="0.3">
      <c r="A42" s="14" t="s">
        <v>62</v>
      </c>
      <c r="B42" s="3"/>
      <c r="C42" s="3"/>
      <c r="D42" s="16">
        <f>D41+D40+D39</f>
        <v>0</v>
      </c>
      <c r="E42" s="25">
        <f>SUM(E39:E41)</f>
        <v>0</v>
      </c>
    </row>
    <row r="43" spans="1:5" x14ac:dyDescent="0.3">
      <c r="A43" s="14" t="s">
        <v>89</v>
      </c>
      <c r="B43" s="3"/>
      <c r="C43" s="3"/>
      <c r="D43" s="24"/>
      <c r="E43" s="25">
        <f>E42+E37+E28+E22</f>
        <v>0</v>
      </c>
    </row>
    <row r="44" spans="1:5" x14ac:dyDescent="0.3">
      <c r="A44" s="41" t="s">
        <v>90</v>
      </c>
      <c r="B44" s="37"/>
      <c r="C44" s="37"/>
      <c r="D44" s="52">
        <f>D42+D37+D28+D22</f>
        <v>0</v>
      </c>
      <c r="E44" s="40">
        <f>E43+E11</f>
        <v>1443.12</v>
      </c>
    </row>
    <row r="45" spans="1:5" x14ac:dyDescent="0.3">
      <c r="A45" s="7"/>
      <c r="B45" s="76" t="s">
        <v>98</v>
      </c>
      <c r="C45" s="77"/>
      <c r="D45" s="12"/>
      <c r="E45" s="26"/>
    </row>
    <row r="46" spans="1:5" x14ac:dyDescent="0.3">
      <c r="A46" s="1"/>
      <c r="B46" s="74" t="s">
        <v>63</v>
      </c>
      <c r="C46" s="75"/>
      <c r="D46" s="24"/>
      <c r="E46" s="19">
        <v>0</v>
      </c>
    </row>
    <row r="47" spans="1:5" x14ac:dyDescent="0.3">
      <c r="A47" s="1"/>
      <c r="B47" s="74" t="s">
        <v>87</v>
      </c>
      <c r="C47" s="75"/>
      <c r="D47" s="24"/>
      <c r="E47" s="19">
        <v>0</v>
      </c>
    </row>
    <row r="48" spans="1:5" x14ac:dyDescent="0.3">
      <c r="A48" s="1"/>
      <c r="B48" s="74" t="s">
        <v>64</v>
      </c>
      <c r="C48" s="75"/>
      <c r="D48" s="10"/>
      <c r="E48" s="19">
        <v>0</v>
      </c>
    </row>
    <row r="49" spans="1:5" x14ac:dyDescent="0.3">
      <c r="A49" s="1"/>
      <c r="B49" s="74" t="s">
        <v>86</v>
      </c>
      <c r="C49" s="75"/>
      <c r="D49" s="24"/>
      <c r="E49" s="19">
        <f>D49*4.4</f>
        <v>0</v>
      </c>
    </row>
    <row r="50" spans="1:5" x14ac:dyDescent="0.3">
      <c r="A50" s="1"/>
      <c r="B50" s="74" t="s">
        <v>65</v>
      </c>
      <c r="C50" s="75"/>
      <c r="D50" s="65"/>
      <c r="E50" s="19">
        <f>D8*D50</f>
        <v>0</v>
      </c>
    </row>
    <row r="51" spans="1:5" x14ac:dyDescent="0.3">
      <c r="A51" s="1"/>
      <c r="B51" s="74" t="s">
        <v>66</v>
      </c>
      <c r="C51" s="75"/>
      <c r="D51" s="24"/>
      <c r="E51" s="19">
        <v>0</v>
      </c>
    </row>
    <row r="52" spans="1:5" x14ac:dyDescent="0.3">
      <c r="A52" s="1"/>
      <c r="B52" s="3" t="s">
        <v>67</v>
      </c>
      <c r="C52" s="3"/>
      <c r="D52" s="24"/>
      <c r="E52" s="25">
        <f>E51+E49+E47+E46-E48-E50</f>
        <v>0</v>
      </c>
    </row>
    <row r="53" spans="1:5" x14ac:dyDescent="0.3">
      <c r="A53" s="1"/>
      <c r="B53" s="37" t="s">
        <v>68</v>
      </c>
      <c r="C53" s="46"/>
      <c r="D53" s="43"/>
      <c r="E53" s="40">
        <f>E52+E44</f>
        <v>1443.12</v>
      </c>
    </row>
    <row r="54" spans="1:5" x14ac:dyDescent="0.3">
      <c r="A54" s="1"/>
      <c r="B54" s="23" t="s">
        <v>69</v>
      </c>
      <c r="C54" s="23"/>
      <c r="D54" s="69">
        <v>0.1</v>
      </c>
      <c r="E54" s="19">
        <f>E53*D54</f>
        <v>144.31199999999998</v>
      </c>
    </row>
    <row r="55" spans="1:5" x14ac:dyDescent="0.3">
      <c r="A55" s="1"/>
      <c r="B55" s="4" t="s">
        <v>99</v>
      </c>
      <c r="C55" s="6"/>
      <c r="D55" s="71">
        <v>1212</v>
      </c>
      <c r="E55" s="70">
        <f>D55*5%+1+5</f>
        <v>66.599999999999994</v>
      </c>
    </row>
    <row r="56" spans="1:5" x14ac:dyDescent="0.3">
      <c r="A56" s="1"/>
      <c r="B56" s="34" t="s">
        <v>75</v>
      </c>
      <c r="C56" s="47"/>
      <c r="D56" s="44"/>
      <c r="E56" s="45">
        <f>E53+SUM(E54:E55)</f>
        <v>1654.0319999999999</v>
      </c>
    </row>
    <row r="57" spans="1:5" x14ac:dyDescent="0.3">
      <c r="A57" s="1"/>
      <c r="B57" s="2"/>
      <c r="C57" s="2"/>
      <c r="D57" s="12"/>
      <c r="E57" s="12"/>
    </row>
    <row r="58" spans="1:5" x14ac:dyDescent="0.3">
      <c r="A58" s="1"/>
      <c r="B58" s="9" t="s">
        <v>70</v>
      </c>
      <c r="C58" s="9"/>
      <c r="D58" s="12"/>
      <c r="E58" s="12"/>
    </row>
    <row r="59" spans="1:5" x14ac:dyDescent="0.3">
      <c r="A59" s="1"/>
      <c r="B59" s="2"/>
      <c r="C59" s="2"/>
      <c r="D59" s="78"/>
      <c r="E59" s="78"/>
    </row>
    <row r="60" spans="1:5" x14ac:dyDescent="0.3">
      <c r="A60" s="1"/>
      <c r="B60" s="23" t="s">
        <v>71</v>
      </c>
      <c r="C60" s="8" t="s">
        <v>72</v>
      </c>
      <c r="D60" s="61" t="s">
        <v>88</v>
      </c>
      <c r="E60" s="61" t="s">
        <v>73</v>
      </c>
    </row>
    <row r="61" spans="1:5" x14ac:dyDescent="0.3">
      <c r="A61" s="1"/>
      <c r="B61" s="23" t="s">
        <v>91</v>
      </c>
      <c r="C61" s="19">
        <f>E11</f>
        <v>1443.12</v>
      </c>
      <c r="D61" s="61">
        <v>1</v>
      </c>
      <c r="E61" s="19">
        <f>D61*C61</f>
        <v>1443.12</v>
      </c>
    </row>
    <row r="62" spans="1:5" x14ac:dyDescent="0.3">
      <c r="A62" s="1"/>
      <c r="B62" s="23" t="s">
        <v>92</v>
      </c>
      <c r="C62" s="19">
        <f>E43</f>
        <v>0</v>
      </c>
      <c r="D62" s="61">
        <v>1</v>
      </c>
      <c r="E62" s="19">
        <f>C62*D62</f>
        <v>0</v>
      </c>
    </row>
    <row r="63" spans="1:5" x14ac:dyDescent="0.3">
      <c r="A63" s="1"/>
      <c r="B63" s="23" t="s">
        <v>100</v>
      </c>
      <c r="C63" s="19">
        <f>E54</f>
        <v>144.31199999999998</v>
      </c>
      <c r="D63" s="61">
        <v>1</v>
      </c>
      <c r="E63" s="19">
        <f>C63*D63</f>
        <v>144.31199999999998</v>
      </c>
    </row>
    <row r="64" spans="1:5" x14ac:dyDescent="0.3">
      <c r="A64" s="1"/>
      <c r="B64" s="23" t="s">
        <v>74</v>
      </c>
      <c r="C64" s="25">
        <f>SUM(C61:C63)</f>
        <v>1587.4319999999998</v>
      </c>
      <c r="D64" s="48"/>
      <c r="E64" s="25">
        <f>SUM(E61:E63)</f>
        <v>1587.4319999999998</v>
      </c>
    </row>
    <row r="65" spans="1:5" x14ac:dyDescent="0.3">
      <c r="A65" s="1"/>
      <c r="B65" s="2"/>
      <c r="C65" s="2"/>
      <c r="D65" s="12"/>
      <c r="E65" s="12"/>
    </row>
  </sheetData>
  <mergeCells count="21">
    <mergeCell ref="B50:C50"/>
    <mergeCell ref="B51:C51"/>
    <mergeCell ref="D59:E59"/>
    <mergeCell ref="B36:C36"/>
    <mergeCell ref="B45:C45"/>
    <mergeCell ref="B46:C46"/>
    <mergeCell ref="B47:C47"/>
    <mergeCell ref="B48:C48"/>
    <mergeCell ref="B49:C49"/>
    <mergeCell ref="B35:C35"/>
    <mergeCell ref="A2:E2"/>
    <mergeCell ref="A3:E4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tabSelected="1" workbookViewId="0">
      <selection activeCell="C9" sqref="C9:G9"/>
    </sheetView>
  </sheetViews>
  <sheetFormatPr defaultRowHeight="14.4" x14ac:dyDescent="0.3"/>
  <cols>
    <col min="1" max="1" width="6.33203125" bestFit="1" customWidth="1"/>
    <col min="2" max="2" width="57.44140625" bestFit="1" customWidth="1"/>
    <col min="3" max="3" width="10.109375" bestFit="1" customWidth="1"/>
    <col min="4" max="4" width="13.44140625" bestFit="1" customWidth="1"/>
    <col min="5" max="5" width="12.109375" bestFit="1" customWidth="1"/>
    <col min="6" max="6" width="11.5546875" bestFit="1" customWidth="1"/>
    <col min="7" max="7" width="16.5546875" bestFit="1" customWidth="1"/>
  </cols>
  <sheetData>
    <row r="4" spans="1:7" x14ac:dyDescent="0.3">
      <c r="A4" s="1"/>
      <c r="B4" s="62" t="s">
        <v>76</v>
      </c>
      <c r="C4" s="82" t="s">
        <v>77</v>
      </c>
      <c r="D4" s="83"/>
      <c r="E4" s="83"/>
      <c r="F4" s="83"/>
      <c r="G4" s="84"/>
    </row>
    <row r="5" spans="1:7" x14ac:dyDescent="0.3">
      <c r="A5" s="72" t="s">
        <v>78</v>
      </c>
      <c r="B5" s="62" t="s">
        <v>79</v>
      </c>
      <c r="C5" s="62" t="s">
        <v>94</v>
      </c>
      <c r="D5" s="62" t="s">
        <v>95</v>
      </c>
      <c r="E5" s="62" t="s">
        <v>93</v>
      </c>
      <c r="F5" s="62" t="s">
        <v>2</v>
      </c>
      <c r="G5" s="62" t="s">
        <v>80</v>
      </c>
    </row>
    <row r="6" spans="1:7" x14ac:dyDescent="0.3">
      <c r="A6" s="72">
        <v>1</v>
      </c>
      <c r="B6" s="18" t="str">
        <f>'PROFESSOR DE MUSICA'!A3</f>
        <v>PROFESSOR DE MÚSICA -  40 HORAS</v>
      </c>
      <c r="C6" s="55">
        <f>'PROFESSOR DE MUSICA'!E60</f>
        <v>2886.24</v>
      </c>
      <c r="D6" s="55">
        <f>'PROFESSOR DE MUSICA'!E61</f>
        <v>1983.4241279999997</v>
      </c>
      <c r="E6" s="55">
        <f>'PROFESSOR DE MUSICA'!E62</f>
        <v>508.36897279999994</v>
      </c>
      <c r="F6" s="57">
        <f>SUM(C6:E6)/160</f>
        <v>33.612706879999998</v>
      </c>
      <c r="G6" s="57">
        <f>SUM(C6:E6)</f>
        <v>5378.0331007999994</v>
      </c>
    </row>
    <row r="7" spans="1:7" x14ac:dyDescent="0.3">
      <c r="A7" s="72">
        <v>2</v>
      </c>
      <c r="B7" s="18" t="str">
        <f>'PROFESSOR DE DANÇA'!A3</f>
        <v>PROFESSOR DE DANÇA -  40 HORAS</v>
      </c>
      <c r="C7" s="56">
        <f>'PROFESSOR DE DANÇA'!E60</f>
        <v>2886.24</v>
      </c>
      <c r="D7" s="56">
        <f>'PROFESSOR DE DANÇA'!E61</f>
        <v>1983.4241279999997</v>
      </c>
      <c r="E7" s="56">
        <f>'PROFESSOR DE DANÇA'!E62</f>
        <v>508.36897279999994</v>
      </c>
      <c r="F7" s="57">
        <f>SUM(C7:E7)/160</f>
        <v>33.612706879999998</v>
      </c>
      <c r="G7" s="57">
        <f>SUM(C7:E7)</f>
        <v>5378.0331007999994</v>
      </c>
    </row>
    <row r="8" spans="1:7" x14ac:dyDescent="0.3">
      <c r="A8" s="72">
        <v>3</v>
      </c>
      <c r="B8" s="18" t="str">
        <f>'REGENTE INST SOPROS'!A3</f>
        <v>REGENTE DE INSTRUMENTOS DE SOPRO - 20 HORAS</v>
      </c>
      <c r="C8" s="56">
        <f>'REGENTE INST SOPROS'!E60</f>
        <v>1443.12</v>
      </c>
      <c r="D8" s="56">
        <f>'REGENTE INST SOPROS'!E61</f>
        <v>991.71206399999983</v>
      </c>
      <c r="E8" s="56">
        <f>'REGENTE INST SOPROS'!E62</f>
        <v>254.18448639999997</v>
      </c>
      <c r="F8" s="57">
        <f>SUM(C8:E8)/80</f>
        <v>33.612706879999998</v>
      </c>
      <c r="G8" s="57">
        <f>SUM(C8:E8)</f>
        <v>2689.0165503999997</v>
      </c>
    </row>
    <row r="9" spans="1:7" x14ac:dyDescent="0.3">
      <c r="A9" s="17"/>
      <c r="B9" s="53" t="s">
        <v>81</v>
      </c>
      <c r="C9" s="85">
        <f>SUM(G6:G8)</f>
        <v>13445.082751999998</v>
      </c>
      <c r="D9" s="86"/>
      <c r="E9" s="86"/>
      <c r="F9" s="86"/>
      <c r="G9" s="87"/>
    </row>
    <row r="10" spans="1:7" x14ac:dyDescent="0.3">
      <c r="B10" s="20"/>
      <c r="D10" s="63"/>
      <c r="E10" s="63"/>
      <c r="G10" s="63"/>
    </row>
    <row r="11" spans="1:7" x14ac:dyDescent="0.3">
      <c r="B11" s="21"/>
      <c r="D11" s="2"/>
      <c r="E11" s="2"/>
      <c r="F11" s="2"/>
      <c r="G11" s="2"/>
    </row>
    <row r="12" spans="1:7" x14ac:dyDescent="0.3">
      <c r="A12" s="1"/>
      <c r="B12" s="62" t="s">
        <v>101</v>
      </c>
      <c r="C12" s="82" t="s">
        <v>77</v>
      </c>
      <c r="D12" s="83"/>
      <c r="E12" s="83"/>
      <c r="F12" s="83"/>
      <c r="G12" s="84"/>
    </row>
    <row r="13" spans="1:7" x14ac:dyDescent="0.3">
      <c r="A13" s="72" t="s">
        <v>78</v>
      </c>
      <c r="B13" s="62" t="s">
        <v>79</v>
      </c>
      <c r="C13" s="62" t="s">
        <v>94</v>
      </c>
      <c r="D13" s="62" t="s">
        <v>95</v>
      </c>
      <c r="E13" s="62" t="s">
        <v>93</v>
      </c>
      <c r="F13" s="62" t="s">
        <v>2</v>
      </c>
      <c r="G13" s="62" t="s">
        <v>80</v>
      </c>
    </row>
    <row r="14" spans="1:7" x14ac:dyDescent="0.3">
      <c r="A14" s="72">
        <v>1</v>
      </c>
      <c r="B14" s="18" t="str">
        <f>'PROFESSOR DE MUSICA MEI'!A3</f>
        <v>PROFESSOR DE MUSICA -  40 HORAS</v>
      </c>
      <c r="C14" s="55">
        <f>'PROFESSOR DE MUSICA MEI'!E61</f>
        <v>2886.24</v>
      </c>
      <c r="D14" s="55">
        <f>'PROFESSOR DE MUSICA MEI'!E62</f>
        <v>0</v>
      </c>
      <c r="E14" s="55">
        <f>'PROFESSOR DE MUSICA MEI'!E63</f>
        <v>288.62399999999997</v>
      </c>
      <c r="F14" s="57">
        <f>SUM(C14:E14)/160</f>
        <v>19.842899999999997</v>
      </c>
      <c r="G14" s="57">
        <f>SUM(C14:E14)</f>
        <v>3174.8639999999996</v>
      </c>
    </row>
    <row r="15" spans="1:7" x14ac:dyDescent="0.3">
      <c r="A15" s="72">
        <v>2</v>
      </c>
      <c r="B15" s="18" t="str">
        <f>'PROFESSOR DE DANÇA MEI'!A3</f>
        <v>PROFESSOR DE DANÇA -  40 HORAS</v>
      </c>
      <c r="C15" s="56">
        <f>'PROFESSOR DE DANÇA MEI'!E61</f>
        <v>2886.24</v>
      </c>
      <c r="D15" s="56">
        <f>'PROFESSOR DE DANÇA MEI'!E62</f>
        <v>0</v>
      </c>
      <c r="E15" s="56">
        <f>'PROFESSOR DE DANÇA MEI'!E63</f>
        <v>288.62399999999997</v>
      </c>
      <c r="F15" s="57">
        <f>SUM(C15:E15)/160</f>
        <v>19.842899999999997</v>
      </c>
      <c r="G15" s="57">
        <f>SUM(C15:E15)</f>
        <v>3174.8639999999996</v>
      </c>
    </row>
    <row r="16" spans="1:7" x14ac:dyDescent="0.3">
      <c r="A16" s="72">
        <v>3</v>
      </c>
      <c r="B16" s="18" t="str">
        <f>'REGENTE INST SOPROS MEI'!A3</f>
        <v>REGENTE DE INSTRUMENTOS DE SOPRO - 20 HORAS</v>
      </c>
      <c r="C16" s="56">
        <f>'REGENTE INST SOPROS MEI'!E61</f>
        <v>1443.12</v>
      </c>
      <c r="D16" s="56">
        <f>'REGENTE INST SOPROS MEI'!E62</f>
        <v>0</v>
      </c>
      <c r="E16" s="56">
        <f>'REGENTE INST SOPROS MEI'!E63</f>
        <v>144.31199999999998</v>
      </c>
      <c r="F16" s="57">
        <f>SUM(C16:E16)/80</f>
        <v>19.842899999999997</v>
      </c>
      <c r="G16" s="57">
        <f>SUM(C16:E16)</f>
        <v>1587.4319999999998</v>
      </c>
    </row>
    <row r="17" spans="1:7" x14ac:dyDescent="0.3">
      <c r="A17" s="17"/>
      <c r="B17" s="53" t="s">
        <v>81</v>
      </c>
      <c r="C17" s="85">
        <f>SUM(G14:G16)</f>
        <v>7937.1599999999989</v>
      </c>
      <c r="D17" s="86"/>
      <c r="E17" s="86"/>
      <c r="F17" s="86"/>
      <c r="G17" s="87"/>
    </row>
  </sheetData>
  <mergeCells count="4">
    <mergeCell ref="C4:G4"/>
    <mergeCell ref="C9:G9"/>
    <mergeCell ref="C12:G12"/>
    <mergeCell ref="C17:G17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PROFESSOR DE MUSICA</vt:lpstr>
      <vt:lpstr>PROFESSOR DE DANÇA</vt:lpstr>
      <vt:lpstr>REGENTE INST SOPROS</vt:lpstr>
      <vt:lpstr>PROFESSOR DE MUSICA MEI</vt:lpstr>
      <vt:lpstr>PROFESSOR DE DANÇA MEI</vt:lpstr>
      <vt:lpstr>REGENTE INST SOPROS MEI</vt:lpstr>
      <vt:lpstr>RESUMO GERAL</vt:lpstr>
      <vt:lpstr>'REGENTE INST SOPROS MEI'!Area_de_impressao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Ronerson Bueno</cp:lastModifiedBy>
  <cp:revision/>
  <cp:lastPrinted>2022-04-28T12:13:50Z</cp:lastPrinted>
  <dcterms:created xsi:type="dcterms:W3CDTF">2016-05-02T21:49:33Z</dcterms:created>
  <dcterms:modified xsi:type="dcterms:W3CDTF">2022-05-03T12:05:51Z</dcterms:modified>
</cp:coreProperties>
</file>